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入力用" sheetId="1" r:id="rId1"/>
    <sheet name="避難確保計画" sheetId="2" r:id="rId2"/>
    <sheet name="昼間緊急連絡網" sheetId="3" r:id="rId3"/>
    <sheet name="夜間緊急連絡網 " sheetId="5" r:id="rId4"/>
    <sheet name="避難確保計画作成（変更）報告書" sheetId="6" r:id="rId5"/>
  </sheets>
  <definedNames>
    <definedName name="_xlnm.Print_Area" localSheetId="2">昼間緊急連絡網!$A$1:$N$32</definedName>
    <definedName name="_xlnm.Print_Area" localSheetId="0">入力用!$A$1:$L$89</definedName>
    <definedName name="_xlnm.Print_Area" localSheetId="1">避難確保計画!$A$1:$Z$295</definedName>
    <definedName name="_xlnm.Print_Area" localSheetId="4">'避難確保計画作成（変更）報告書'!$A$1:$I$59</definedName>
    <definedName name="_xlnm.Print_Area" localSheetId="3">'夜間緊急連絡網 '!$A$1:$N$39</definedName>
  </definedNames>
  <calcPr calcId="162913"/>
</workbook>
</file>

<file path=xl/calcChain.xml><?xml version="1.0" encoding="utf-8"?>
<calcChain xmlns="http://schemas.openxmlformats.org/spreadsheetml/2006/main">
  <c r="E30" i="6" l="1"/>
  <c r="E28" i="6"/>
  <c r="E26" i="6"/>
  <c r="I24" i="6"/>
  <c r="E24" i="6"/>
  <c r="C22" i="6"/>
  <c r="C20" i="6"/>
  <c r="C18" i="6"/>
  <c r="R108" i="1"/>
  <c r="O106" i="1"/>
  <c r="G11" i="6"/>
  <c r="G10" i="6"/>
  <c r="G8" i="6"/>
  <c r="G4" i="6" l="1"/>
  <c r="R101" i="1" l="1"/>
  <c r="S166" i="2" s="1"/>
  <c r="Q101" i="1"/>
  <c r="O166" i="2" s="1"/>
  <c r="P101" i="1"/>
  <c r="K166" i="2" s="1"/>
  <c r="O101" i="1"/>
  <c r="D166" i="2" s="1"/>
  <c r="C244" i="2"/>
  <c r="C240" i="2"/>
  <c r="B208" i="2"/>
  <c r="C223" i="2"/>
  <c r="B222" i="2"/>
  <c r="O99" i="1" l="1"/>
  <c r="N99" i="1"/>
  <c r="P99" i="1" s="1"/>
  <c r="O98" i="1"/>
  <c r="H126" i="2" s="1"/>
  <c r="O95" i="1"/>
  <c r="W95" i="1" s="1"/>
  <c r="H133" i="2" l="1"/>
  <c r="N97" i="1" l="1"/>
  <c r="N96" i="1"/>
  <c r="O96" i="1" s="1"/>
  <c r="Y94" i="1"/>
  <c r="Y95" i="1" s="1"/>
  <c r="B180" i="2" s="1"/>
  <c r="U95" i="1"/>
  <c r="Q96" i="1" l="1"/>
  <c r="R96" i="1" s="1"/>
  <c r="A68" i="2" s="1"/>
  <c r="O104" i="1"/>
  <c r="C274" i="2"/>
  <c r="B270" i="2"/>
  <c r="C216" i="2"/>
  <c r="O97" i="1"/>
  <c r="H121" i="2" s="1"/>
  <c r="A62" i="2"/>
  <c r="P104" i="1" l="1"/>
  <c r="P108" i="1"/>
  <c r="A14" i="6" s="1"/>
  <c r="O94" i="1"/>
  <c r="A13" i="2" s="1"/>
  <c r="N94" i="1"/>
  <c r="K174" i="2" l="1"/>
  <c r="K173" i="2"/>
  <c r="O174" i="2"/>
  <c r="O173" i="2"/>
  <c r="S174" i="2"/>
  <c r="S173" i="2"/>
  <c r="S172" i="2"/>
  <c r="O172" i="2"/>
  <c r="K172" i="2"/>
  <c r="C226" i="2" l="1"/>
  <c r="D174" i="2" l="1"/>
  <c r="D173" i="2"/>
  <c r="D172" i="2"/>
  <c r="K26" i="5" l="1"/>
  <c r="K20" i="5"/>
  <c r="C20" i="5"/>
  <c r="K26" i="3"/>
  <c r="G14" i="5"/>
  <c r="K20" i="3"/>
  <c r="C26" i="3"/>
  <c r="C20" i="3"/>
  <c r="G26" i="3"/>
  <c r="G14" i="3"/>
  <c r="K24" i="5" l="1"/>
  <c r="K18" i="5"/>
  <c r="C18" i="5"/>
  <c r="G12" i="5"/>
  <c r="F8" i="5"/>
  <c r="F6" i="5"/>
  <c r="K24" i="3"/>
  <c r="K18" i="3"/>
  <c r="G24" i="3"/>
  <c r="C24" i="3"/>
  <c r="C18" i="3"/>
  <c r="G12" i="3"/>
  <c r="F8" i="3"/>
  <c r="F6" i="3"/>
  <c r="V93" i="2"/>
  <c r="U92" i="2"/>
  <c r="U89" i="2"/>
  <c r="T86" i="2"/>
  <c r="J93" i="2"/>
  <c r="I92" i="2"/>
  <c r="J90" i="2" l="1"/>
  <c r="I89" i="2"/>
  <c r="J87" i="2"/>
  <c r="I86" i="2"/>
  <c r="N84" i="2" l="1"/>
  <c r="B84" i="2"/>
  <c r="A65" i="2" l="1"/>
  <c r="C17" i="2"/>
  <c r="B49" i="2" l="1"/>
</calcChain>
</file>

<file path=xl/sharedStrings.xml><?xml version="1.0" encoding="utf-8"?>
<sst xmlns="http://schemas.openxmlformats.org/spreadsheetml/2006/main" count="317" uniqueCount="292">
  <si>
    <t>入力項目</t>
    <rPh sb="0" eb="2">
      <t>ニュウリョク</t>
    </rPh>
    <rPh sb="2" eb="4">
      <t>コウモク</t>
    </rPh>
    <phoneticPr fontId="2"/>
  </si>
  <si>
    <t>施設の情報</t>
    <rPh sb="0" eb="2">
      <t>シセツ</t>
    </rPh>
    <rPh sb="3" eb="5">
      <t>ジョウホウ</t>
    </rPh>
    <phoneticPr fontId="2"/>
  </si>
  <si>
    <t>計画作成年月日</t>
    <rPh sb="0" eb="2">
      <t>ケイカク</t>
    </rPh>
    <rPh sb="2" eb="4">
      <t>サクセイ</t>
    </rPh>
    <rPh sb="4" eb="7">
      <t>ネンガッピ</t>
    </rPh>
    <phoneticPr fontId="2"/>
  </si>
  <si>
    <t>年</t>
    <rPh sb="0" eb="1">
      <t>ネン</t>
    </rPh>
    <phoneticPr fontId="2"/>
  </si>
  <si>
    <t>施設名</t>
    <rPh sb="0" eb="2">
      <t>シセツ</t>
    </rPh>
    <rPh sb="2" eb="3">
      <t>メイ</t>
    </rPh>
    <phoneticPr fontId="2"/>
  </si>
  <si>
    <t>1.計画の目的</t>
    <rPh sb="2" eb="4">
      <t>ケイカク</t>
    </rPh>
    <rPh sb="5" eb="7">
      <t>モクテキ</t>
    </rPh>
    <phoneticPr fontId="2"/>
  </si>
  <si>
    <t>社会福祉法人熊寺郎</t>
    <rPh sb="0" eb="2">
      <t>シャカイ</t>
    </rPh>
    <rPh sb="2" eb="4">
      <t>フクシ</t>
    </rPh>
    <rPh sb="4" eb="6">
      <t>ホウジン</t>
    </rPh>
    <rPh sb="6" eb="7">
      <t>クマ</t>
    </rPh>
    <rPh sb="7" eb="8">
      <t>テラ</t>
    </rPh>
    <rPh sb="8" eb="9">
      <t>ロウ</t>
    </rPh>
    <phoneticPr fontId="2"/>
  </si>
  <si>
    <t>2.防災体制</t>
    <rPh sb="2" eb="4">
      <t>ボウサイ</t>
    </rPh>
    <rPh sb="4" eb="6">
      <t>タイセイ</t>
    </rPh>
    <phoneticPr fontId="2"/>
  </si>
  <si>
    <t>１）各班の任務</t>
  </si>
  <si>
    <t>①指揮班</t>
  </si>
  <si>
    <t>施設管理者を支援し、各班へ必要な事項を指示する。</t>
  </si>
  <si>
    <t>②情報収集班</t>
  </si>
  <si>
    <t>指揮班</t>
    <rPh sb="0" eb="2">
      <t>シキ</t>
    </rPh>
    <rPh sb="2" eb="3">
      <t>ハン</t>
    </rPh>
    <phoneticPr fontId="2"/>
  </si>
  <si>
    <t>情報収集班</t>
    <rPh sb="0" eb="2">
      <t>ジョウホウ</t>
    </rPh>
    <rPh sb="2" eb="4">
      <t>シュウシュウ</t>
    </rPh>
    <rPh sb="4" eb="5">
      <t>ハン</t>
    </rPh>
    <phoneticPr fontId="2"/>
  </si>
  <si>
    <t>避難誘導班</t>
  </si>
  <si>
    <t>避難誘導班</t>
    <rPh sb="0" eb="2">
      <t>ヒナン</t>
    </rPh>
    <rPh sb="2" eb="4">
      <t>ユウドウ</t>
    </rPh>
    <rPh sb="4" eb="5">
      <t>ハン</t>
    </rPh>
    <phoneticPr fontId="2"/>
  </si>
  <si>
    <t>指揮班</t>
    <rPh sb="0" eb="2">
      <t>シキ</t>
    </rPh>
    <rPh sb="2" eb="3">
      <t>ハン</t>
    </rPh>
    <phoneticPr fontId="2"/>
  </si>
  <si>
    <t>情報収集班</t>
    <rPh sb="0" eb="2">
      <t>ジョウホウ</t>
    </rPh>
    <rPh sb="2" eb="4">
      <t>シュウシュウ</t>
    </rPh>
    <rPh sb="4" eb="5">
      <t>ハン</t>
    </rPh>
    <phoneticPr fontId="2"/>
  </si>
  <si>
    <t>3）参集基準</t>
    <phoneticPr fontId="2"/>
  </si>
  <si>
    <t>参集準備</t>
    <rPh sb="0" eb="2">
      <t>サンシュウ</t>
    </rPh>
    <rPh sb="2" eb="4">
      <t>ジュンビ</t>
    </rPh>
    <phoneticPr fontId="2"/>
  </si>
  <si>
    <t>応援職員当番参集</t>
  </si>
  <si>
    <t>全職員参集</t>
  </si>
  <si>
    <t>判断基準</t>
    <rPh sb="0" eb="2">
      <t>ハンダン</t>
    </rPh>
    <rPh sb="2" eb="4">
      <t>キジュン</t>
    </rPh>
    <phoneticPr fontId="2"/>
  </si>
  <si>
    <t>主な業務</t>
    <rPh sb="0" eb="1">
      <t>オモ</t>
    </rPh>
    <rPh sb="2" eb="4">
      <t>ギョウム</t>
    </rPh>
    <phoneticPr fontId="2"/>
  </si>
  <si>
    <t>・気象情報等の情報収集</t>
  </si>
  <si>
    <t>対応者</t>
    <rPh sb="0" eb="2">
      <t>タイオウ</t>
    </rPh>
    <rPh sb="2" eb="3">
      <t>シャ</t>
    </rPh>
    <phoneticPr fontId="2"/>
  </si>
  <si>
    <t>・施設職員全員</t>
  </si>
  <si>
    <t>・当番施設職員</t>
  </si>
  <si>
    <t>4）連絡網（当番職員は施設職員連絡網にて招集）</t>
    <rPh sb="2" eb="5">
      <t>レンラクモウ</t>
    </rPh>
    <phoneticPr fontId="2"/>
  </si>
  <si>
    <t>泉南市役所</t>
    <rPh sb="0" eb="5">
      <t>センナンシヤクショ</t>
    </rPh>
    <phoneticPr fontId="2"/>
  </si>
  <si>
    <t>消防署</t>
    <rPh sb="0" eb="3">
      <t>ショウボウショ</t>
    </rPh>
    <phoneticPr fontId="2"/>
  </si>
  <si>
    <t>警察署</t>
    <rPh sb="0" eb="3">
      <t>ケイサツショ</t>
    </rPh>
    <phoneticPr fontId="2"/>
  </si>
  <si>
    <t>病院</t>
    <rPh sb="0" eb="2">
      <t>ビョウイン</t>
    </rPh>
    <phoneticPr fontId="2"/>
  </si>
  <si>
    <t>近隣の福祉施設</t>
    <rPh sb="0" eb="2">
      <t>キンリン</t>
    </rPh>
    <rPh sb="3" eb="5">
      <t>フクシ</t>
    </rPh>
    <rPh sb="5" eb="7">
      <t>シセツ</t>
    </rPh>
    <phoneticPr fontId="2"/>
  </si>
  <si>
    <t>施設職員</t>
    <rPh sb="0" eb="2">
      <t>シセツ</t>
    </rPh>
    <rPh sb="2" eb="4">
      <t>ショクイン</t>
    </rPh>
    <phoneticPr fontId="2"/>
  </si>
  <si>
    <t>利用者</t>
  </si>
  <si>
    <t>利用者</t>
    <rPh sb="0" eb="3">
      <t>リヨウシャ</t>
    </rPh>
    <phoneticPr fontId="2"/>
  </si>
  <si>
    <t>5）関係機関連絡先</t>
    <rPh sb="2" eb="4">
      <t>カンケイ</t>
    </rPh>
    <rPh sb="4" eb="6">
      <t>キカン</t>
    </rPh>
    <rPh sb="6" eb="9">
      <t>レンラクサキ</t>
    </rPh>
    <phoneticPr fontId="2"/>
  </si>
  <si>
    <t>機関名</t>
    <rPh sb="0" eb="2">
      <t>キカン</t>
    </rPh>
    <rPh sb="2" eb="3">
      <t>メイ</t>
    </rPh>
    <phoneticPr fontId="2"/>
  </si>
  <si>
    <t>泉南市役所危機管理課</t>
    <rPh sb="0" eb="3">
      <t>センナンシ</t>
    </rPh>
    <rPh sb="3" eb="5">
      <t>ヤクショ</t>
    </rPh>
    <rPh sb="5" eb="7">
      <t>キキ</t>
    </rPh>
    <rPh sb="7" eb="9">
      <t>カンリ</t>
    </rPh>
    <rPh sb="9" eb="10">
      <t>カ</t>
    </rPh>
    <phoneticPr fontId="2"/>
  </si>
  <si>
    <t>電話番号</t>
    <rPh sb="0" eb="2">
      <t>デンワ</t>
    </rPh>
    <rPh sb="2" eb="4">
      <t>バンゴウ</t>
    </rPh>
    <phoneticPr fontId="2"/>
  </si>
  <si>
    <t>072-479-3601</t>
    <phoneticPr fontId="2"/>
  </si>
  <si>
    <t>072-485-0119</t>
    <phoneticPr fontId="2"/>
  </si>
  <si>
    <t>072-471-1234</t>
    <phoneticPr fontId="2"/>
  </si>
  <si>
    <t>FAX番号</t>
    <rPh sb="3" eb="5">
      <t>バンゴウ</t>
    </rPh>
    <phoneticPr fontId="2"/>
  </si>
  <si>
    <t>072-483-0325</t>
    <phoneticPr fontId="2"/>
  </si>
  <si>
    <t>メールアドレス</t>
    <phoneticPr fontId="2"/>
  </si>
  <si>
    <t>kikikanri@city.sennan.lg.jp</t>
    <phoneticPr fontId="2"/>
  </si>
  <si>
    <t>収集する情報</t>
  </si>
  <si>
    <t>気象情報</t>
  </si>
  <si>
    <t>収集方法</t>
    <rPh sb="0" eb="2">
      <t>シュウシュウ</t>
    </rPh>
    <rPh sb="2" eb="4">
      <t>ホウホウ</t>
    </rPh>
    <phoneticPr fontId="2"/>
  </si>
  <si>
    <t>施設職員共有方法</t>
  </si>
  <si>
    <t>電話・メール等</t>
  </si>
  <si>
    <t>報告対象情報</t>
  </si>
  <si>
    <t>前兆現象</t>
  </si>
  <si>
    <t>被害情報</t>
  </si>
  <si>
    <t>担当者</t>
    <rPh sb="0" eb="3">
      <t>タントウシャ</t>
    </rPh>
    <phoneticPr fontId="2"/>
  </si>
  <si>
    <t>情報収集班</t>
    <rPh sb="0" eb="5">
      <t>ジョウホウシュウシュウハン</t>
    </rPh>
    <phoneticPr fontId="2"/>
  </si>
  <si>
    <t>伝達手段</t>
    <rPh sb="0" eb="2">
      <t>デンタツ</t>
    </rPh>
    <rPh sb="2" eb="4">
      <t>シュダン</t>
    </rPh>
    <phoneticPr fontId="2"/>
  </si>
  <si>
    <t>電話・FAX</t>
    <rPh sb="0" eb="2">
      <t>デンワ</t>
    </rPh>
    <phoneticPr fontId="2"/>
  </si>
  <si>
    <t>報告先</t>
    <rPh sb="0" eb="2">
      <t>ホウコク</t>
    </rPh>
    <rPh sb="2" eb="3">
      <t>サキ</t>
    </rPh>
    <phoneticPr fontId="2"/>
  </si>
  <si>
    <t>　・避難開始基準：高齢者等避難の発令</t>
    <phoneticPr fontId="2"/>
  </si>
  <si>
    <t>指定緊急避難場所への移動手段</t>
    <rPh sb="0" eb="2">
      <t>シテイ</t>
    </rPh>
    <rPh sb="2" eb="4">
      <t>キンキュウ</t>
    </rPh>
    <rPh sb="4" eb="6">
      <t>ヒナン</t>
    </rPh>
    <rPh sb="6" eb="8">
      <t>バショ</t>
    </rPh>
    <rPh sb="10" eb="12">
      <t>イドウ</t>
    </rPh>
    <rPh sb="12" eb="14">
      <t>シュダン</t>
    </rPh>
    <phoneticPr fontId="2"/>
  </si>
  <si>
    <t>・施設からの避難完了確認のため、未避難者の有無を確認する。</t>
  </si>
  <si>
    <t>施設内避難（施設でより安全な場所）</t>
    <rPh sb="0" eb="2">
      <t>シセツ</t>
    </rPh>
    <rPh sb="2" eb="3">
      <t>ナイ</t>
    </rPh>
    <rPh sb="3" eb="5">
      <t>ヒナン</t>
    </rPh>
    <rPh sb="6" eb="8">
      <t>シセツ</t>
    </rPh>
    <rPh sb="11" eb="13">
      <t>アンゼン</t>
    </rPh>
    <rPh sb="14" eb="16">
      <t>バショ</t>
    </rPh>
    <phoneticPr fontId="2"/>
  </si>
  <si>
    <t>月</t>
    <rPh sb="0" eb="1">
      <t>ガツ</t>
    </rPh>
    <phoneticPr fontId="2"/>
  </si>
  <si>
    <t>日</t>
    <rPh sb="0" eb="1">
      <t>ニチ</t>
    </rPh>
    <phoneticPr fontId="2"/>
  </si>
  <si>
    <t>・施設内の各部屋より避難完了確認のため、未避難者の有無を確認する。</t>
  </si>
  <si>
    <t>・施設内の移動時に支障となる物がないかを確認し、支障物は速やかに移動する。</t>
  </si>
  <si>
    <t>表５　避難確保資器材等一覧</t>
  </si>
  <si>
    <t>活動の区分</t>
  </si>
  <si>
    <t>情報収集・伝達</t>
  </si>
  <si>
    <t>避難誘導</t>
  </si>
  <si>
    <t>使用する設備又は資器材</t>
  </si>
  <si>
    <t>テレビ、ラジオ、タブレット、ファックス、携帯電話、懐中電灯、電池、携帯電話用バッテリー</t>
    <phoneticPr fontId="2"/>
  </si>
  <si>
    <t>名簿（施設職員、利用者等）、案内旗、タブレット、携帯電話、懐中電灯、帯用拡声器、電池式照明器具、電池、携帯電話用バッテリー、ライフジャケット、蛍光塗料、車いす、担架、大人用おむつ、常備薬、施設内避難のための水・食料・寝具・防寒具</t>
    <phoneticPr fontId="2"/>
  </si>
  <si>
    <t>その主な内容は以下のとおり。</t>
  </si>
  <si>
    <t>避難訓練は研修と一連で実施することを基本とする。また、全職員を対象に、机上訓練を含め土砂災害に対する避難確保計画の内容を把握するため行う。</t>
    <phoneticPr fontId="2"/>
  </si>
  <si>
    <t>・気象情報等の情報収集
・避難準備</t>
    <phoneticPr fontId="2"/>
  </si>
  <si>
    <t xml:space="preserve">・気象情報等の情報収集
・関係行政機関等への連絡、通報
・避難誘導
</t>
    <phoneticPr fontId="2"/>
  </si>
  <si>
    <t>防災行政機関</t>
    <rPh sb="0" eb="2">
      <t>ボウサイ</t>
    </rPh>
    <rPh sb="2" eb="4">
      <t>ギョウセイ</t>
    </rPh>
    <rPh sb="4" eb="6">
      <t>キカン</t>
    </rPh>
    <phoneticPr fontId="2"/>
  </si>
  <si>
    <t>気象台、市役所等、テレビ・インターネット、電話、メール</t>
    <phoneticPr fontId="2"/>
  </si>
  <si>
    <t>市役所等、テレビ・インターネット、メール</t>
    <phoneticPr fontId="2"/>
  </si>
  <si>
    <t>避難指示等
・高齢者等避難
・避難指示</t>
    <rPh sb="7" eb="10">
      <t>コウレイシャ</t>
    </rPh>
    <rPh sb="10" eb="11">
      <t>トウ</t>
    </rPh>
    <rPh sb="11" eb="13">
      <t>ヒナン</t>
    </rPh>
    <rPh sb="15" eb="17">
      <t>ヒナン</t>
    </rPh>
    <rPh sb="17" eb="19">
      <t>シジ</t>
    </rPh>
    <phoneticPr fontId="2"/>
  </si>
  <si>
    <t>館内放送・口頭</t>
    <rPh sb="5" eb="7">
      <t>コウトウ</t>
    </rPh>
    <phoneticPr fontId="2"/>
  </si>
  <si>
    <t>072-483-7951</t>
    <phoneticPr fontId="2"/>
  </si>
  <si>
    <t>施設管理者</t>
    <rPh sb="0" eb="2">
      <t>シセツ</t>
    </rPh>
    <rPh sb="2" eb="5">
      <t>カンリシャ</t>
    </rPh>
    <phoneticPr fontId="2"/>
  </si>
  <si>
    <t>泉南　熊寺郎</t>
    <rPh sb="0" eb="2">
      <t>センナン</t>
    </rPh>
    <rPh sb="3" eb="4">
      <t>クマ</t>
    </rPh>
    <rPh sb="4" eb="5">
      <t>テラ</t>
    </rPh>
    <rPh sb="5" eb="6">
      <t>ロウ</t>
    </rPh>
    <phoneticPr fontId="2"/>
  </si>
  <si>
    <t>施設管理者　緊急連絡先</t>
    <rPh sb="0" eb="2">
      <t>シセツ</t>
    </rPh>
    <rPh sb="2" eb="5">
      <t>カンリシャ</t>
    </rPh>
    <rPh sb="6" eb="8">
      <t>キンキュウ</t>
    </rPh>
    <rPh sb="8" eb="11">
      <t>レンラクサキ</t>
    </rPh>
    <phoneticPr fontId="2"/>
  </si>
  <si>
    <t>車</t>
  </si>
  <si>
    <t>指揮班　班長</t>
    <rPh sb="0" eb="2">
      <t>シキ</t>
    </rPh>
    <rPh sb="2" eb="3">
      <t>ハン</t>
    </rPh>
    <rPh sb="4" eb="6">
      <t>ハンチョウ</t>
    </rPh>
    <phoneticPr fontId="2"/>
  </si>
  <si>
    <t>指揮班　班員</t>
    <rPh sb="0" eb="2">
      <t>シキ</t>
    </rPh>
    <rPh sb="2" eb="3">
      <t>ハン</t>
    </rPh>
    <rPh sb="4" eb="6">
      <t>ハンイン</t>
    </rPh>
    <phoneticPr fontId="2"/>
  </si>
  <si>
    <t>情報収集班　班長</t>
    <rPh sb="0" eb="5">
      <t>ジョウホウシュウシュウハン</t>
    </rPh>
    <rPh sb="6" eb="8">
      <t>ハンチョウ</t>
    </rPh>
    <phoneticPr fontId="2"/>
  </si>
  <si>
    <t>《昼間》</t>
    <phoneticPr fontId="2"/>
  </si>
  <si>
    <t>《昼間》</t>
    <phoneticPr fontId="2"/>
  </si>
  <si>
    <t>情報収集班　班員</t>
    <rPh sb="0" eb="5">
      <t>ジョウホウシュウシュウハン</t>
    </rPh>
    <rPh sb="6" eb="8">
      <t>ハンイン</t>
    </rPh>
    <phoneticPr fontId="2"/>
  </si>
  <si>
    <t>泉南　A寺郎</t>
    <rPh sb="0" eb="2">
      <t>センナン</t>
    </rPh>
    <rPh sb="4" eb="5">
      <t>テラ</t>
    </rPh>
    <rPh sb="5" eb="6">
      <t>ロウ</t>
    </rPh>
    <phoneticPr fontId="2"/>
  </si>
  <si>
    <t>泉南　B寺郎</t>
    <rPh sb="0" eb="2">
      <t>センナン</t>
    </rPh>
    <rPh sb="4" eb="5">
      <t>テラ</t>
    </rPh>
    <rPh sb="5" eb="6">
      <t>ロウ</t>
    </rPh>
    <phoneticPr fontId="2"/>
  </si>
  <si>
    <t>泉南　C寺郎</t>
    <rPh sb="0" eb="2">
      <t>センナン</t>
    </rPh>
    <rPh sb="4" eb="5">
      <t>テラ</t>
    </rPh>
    <rPh sb="5" eb="6">
      <t>ロウ</t>
    </rPh>
    <phoneticPr fontId="2"/>
  </si>
  <si>
    <t>避難誘導班　班長</t>
    <rPh sb="0" eb="2">
      <t>ヒナン</t>
    </rPh>
    <rPh sb="2" eb="4">
      <t>ユウドウ</t>
    </rPh>
    <rPh sb="4" eb="5">
      <t>ハン</t>
    </rPh>
    <rPh sb="6" eb="8">
      <t>ハンチョウ</t>
    </rPh>
    <phoneticPr fontId="2"/>
  </si>
  <si>
    <t>《夜間》</t>
    <phoneticPr fontId="2"/>
  </si>
  <si>
    <t>《夜間》</t>
    <phoneticPr fontId="2"/>
  </si>
  <si>
    <t>指揮班　班長</t>
    <rPh sb="0" eb="2">
      <t>シキ</t>
    </rPh>
    <rPh sb="2" eb="3">
      <t>ハン</t>
    </rPh>
    <rPh sb="4" eb="6">
      <t>ハンチョウ</t>
    </rPh>
    <phoneticPr fontId="2"/>
  </si>
  <si>
    <t>泉南　D寺郎</t>
    <rPh sb="0" eb="2">
      <t>センナン</t>
    </rPh>
    <rPh sb="4" eb="5">
      <t>テラ</t>
    </rPh>
    <rPh sb="5" eb="6">
      <t>ロウ</t>
    </rPh>
    <phoneticPr fontId="2"/>
  </si>
  <si>
    <t>泉南　E寺郎</t>
    <rPh sb="0" eb="2">
      <t>センナン</t>
    </rPh>
    <rPh sb="4" eb="5">
      <t>テラ</t>
    </rPh>
    <rPh sb="5" eb="6">
      <t>ロウ</t>
    </rPh>
    <phoneticPr fontId="2"/>
  </si>
  <si>
    <t>泉南　F寺郎</t>
    <rPh sb="0" eb="2">
      <t>センナン</t>
    </rPh>
    <rPh sb="4" eb="5">
      <t>テラ</t>
    </rPh>
    <rPh sb="5" eb="6">
      <t>ロウ</t>
    </rPh>
    <phoneticPr fontId="2"/>
  </si>
  <si>
    <t>情報収集班　班長</t>
    <rPh sb="0" eb="2">
      <t>ジョウホウ</t>
    </rPh>
    <rPh sb="2" eb="4">
      <t>シュウシュウ</t>
    </rPh>
    <rPh sb="4" eb="5">
      <t>ハン</t>
    </rPh>
    <rPh sb="6" eb="8">
      <t>ハンチョウ</t>
    </rPh>
    <phoneticPr fontId="2"/>
  </si>
  <si>
    <t>泉南　G寺郎</t>
    <rPh sb="0" eb="2">
      <t>センナン</t>
    </rPh>
    <rPh sb="4" eb="5">
      <t>テラ</t>
    </rPh>
    <rPh sb="5" eb="6">
      <t>ロウ</t>
    </rPh>
    <phoneticPr fontId="2"/>
  </si>
  <si>
    <t>泉南　H寺郎</t>
    <rPh sb="0" eb="2">
      <t>センナン</t>
    </rPh>
    <rPh sb="4" eb="5">
      <t>テラ</t>
    </rPh>
    <rPh sb="5" eb="6">
      <t>ロウ</t>
    </rPh>
    <phoneticPr fontId="2"/>
  </si>
  <si>
    <t>避難誘導班　班員</t>
    <rPh sb="0" eb="2">
      <t>ヒナン</t>
    </rPh>
    <rPh sb="2" eb="4">
      <t>ユウドウ</t>
    </rPh>
    <rPh sb="4" eb="5">
      <t>ハン</t>
    </rPh>
    <rPh sb="6" eb="8">
      <t>ハンイン</t>
    </rPh>
    <phoneticPr fontId="2"/>
  </si>
  <si>
    <t>泉南　I寺郎</t>
    <rPh sb="0" eb="2">
      <t>センナン</t>
    </rPh>
    <rPh sb="4" eb="5">
      <t>テラ</t>
    </rPh>
    <rPh sb="5" eb="6">
      <t>ロウ</t>
    </rPh>
    <phoneticPr fontId="2"/>
  </si>
  <si>
    <t>000-0000-0001</t>
    <phoneticPr fontId="2"/>
  </si>
  <si>
    <t>000-0000-0002</t>
    <phoneticPr fontId="2"/>
  </si>
  <si>
    <t>000-0000-0003</t>
    <phoneticPr fontId="2"/>
  </si>
  <si>
    <t>000-0000-0004</t>
    <phoneticPr fontId="2"/>
  </si>
  <si>
    <t>000-0000-0006</t>
    <phoneticPr fontId="2"/>
  </si>
  <si>
    <t>000-0000-0007</t>
    <phoneticPr fontId="2"/>
  </si>
  <si>
    <t>000-0000-0009</t>
    <phoneticPr fontId="2"/>
  </si>
  <si>
    <t>000-0000-0010</t>
    <phoneticPr fontId="2"/>
  </si>
  <si>
    <t>000-0000-0011</t>
    <phoneticPr fontId="2"/>
  </si>
  <si>
    <t>夜間緊急連絡網</t>
    <rPh sb="0" eb="2">
      <t>ヤカン</t>
    </rPh>
    <rPh sb="2" eb="4">
      <t>キンキュウ</t>
    </rPh>
    <rPh sb="4" eb="7">
      <t>レンラクモウ</t>
    </rPh>
    <phoneticPr fontId="2"/>
  </si>
  <si>
    <t>昼間緊急連絡網</t>
    <rPh sb="0" eb="2">
      <t>チュウカン</t>
    </rPh>
    <rPh sb="2" eb="4">
      <t>キンキュウ</t>
    </rPh>
    <rPh sb="4" eb="7">
      <t>レンラクモウ</t>
    </rPh>
    <phoneticPr fontId="2"/>
  </si>
  <si>
    <t>入力セル</t>
    <rPh sb="0" eb="2">
      <t>ニュウリョク</t>
    </rPh>
    <phoneticPr fontId="2"/>
  </si>
  <si>
    <t>入力例</t>
    <rPh sb="0" eb="2">
      <t>ニュウリョク</t>
    </rPh>
    <rPh sb="2" eb="3">
      <t>レイ</t>
    </rPh>
    <phoneticPr fontId="2"/>
  </si>
  <si>
    <t>社会福祉法人熊寺郎</t>
    <rPh sb="0" eb="2">
      <t>シャカイ</t>
    </rPh>
    <rPh sb="2" eb="4">
      <t>フクシ</t>
    </rPh>
    <rPh sb="4" eb="6">
      <t>ホウジン</t>
    </rPh>
    <rPh sb="6" eb="9">
      <t>クマテラロウ</t>
    </rPh>
    <phoneticPr fontId="2"/>
  </si>
  <si>
    <t>車</t>
    <rPh sb="0" eb="1">
      <t>クルマ</t>
    </rPh>
    <phoneticPr fontId="2"/>
  </si>
  <si>
    <t>泉南　熊寺郎</t>
    <rPh sb="0" eb="2">
      <t>センナン</t>
    </rPh>
    <rPh sb="3" eb="6">
      <t>クマテラロウ</t>
    </rPh>
    <phoneticPr fontId="2"/>
  </si>
  <si>
    <t>担当者</t>
    <rPh sb="0" eb="3">
      <t>タントウシャ</t>
    </rPh>
    <phoneticPr fontId="2"/>
  </si>
  <si>
    <t>緊急連絡先</t>
    <rPh sb="0" eb="2">
      <t>キンキュウ</t>
    </rPh>
    <rPh sb="2" eb="5">
      <t>レンラクサキ</t>
    </rPh>
    <phoneticPr fontId="2"/>
  </si>
  <si>
    <t>000-0000-0005</t>
    <phoneticPr fontId="2"/>
  </si>
  <si>
    <t>000-0000-0008</t>
    <phoneticPr fontId="2"/>
  </si>
  <si>
    <t>３階西側の部屋</t>
    <rPh sb="1" eb="2">
      <t>カイ</t>
    </rPh>
    <rPh sb="2" eb="4">
      <t>ニシガワ</t>
    </rPh>
    <rPh sb="5" eb="7">
      <t>ヘヤ</t>
    </rPh>
    <phoneticPr fontId="2"/>
  </si>
  <si>
    <t>072-000-0000</t>
    <phoneticPr fontId="2"/>
  </si>
  <si>
    <t>・本シートは、避難確保計画を簡易に作成することを目的としたものです。このため、避難確保計画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・水色に色付けされた部分に入力してください。
・避難確保計画の内容の修正は、直接避難確保計画のシートに行ってください。</t>
    <rPh sb="39" eb="41">
      <t>ヒナン</t>
    </rPh>
    <rPh sb="41" eb="43">
      <t>カクホ</t>
    </rPh>
    <rPh sb="43" eb="45">
      <t>ケイカク</t>
    </rPh>
    <rPh sb="213" eb="215">
      <t>ミズイロ</t>
    </rPh>
    <rPh sb="236" eb="238">
      <t>ヒナン</t>
    </rPh>
    <rPh sb="238" eb="240">
      <t>カクホ</t>
    </rPh>
    <rPh sb="240" eb="242">
      <t>ケイカク</t>
    </rPh>
    <rPh sb="252" eb="256">
      <t>ヒナンカクホ</t>
    </rPh>
    <rPh sb="256" eb="258">
      <t>ケイカク</t>
    </rPh>
    <phoneticPr fontId="2"/>
  </si>
  <si>
    <t>市役所（危機管理担当）、消防署等</t>
    <rPh sb="14" eb="15">
      <t>ショ</t>
    </rPh>
    <phoneticPr fontId="2"/>
  </si>
  <si>
    <t>協力機関</t>
    <rPh sb="0" eb="4">
      <t>キョウリョクキカン</t>
    </rPh>
    <phoneticPr fontId="2"/>
  </si>
  <si>
    <t>泉州南消防組合泉南消防署</t>
    <rPh sb="0" eb="2">
      <t>センシュウ</t>
    </rPh>
    <rPh sb="2" eb="3">
      <t>ミナミ</t>
    </rPh>
    <rPh sb="3" eb="5">
      <t>ショウボウ</t>
    </rPh>
    <rPh sb="5" eb="7">
      <t>クミアイ</t>
    </rPh>
    <rPh sb="7" eb="9">
      <t>センナン</t>
    </rPh>
    <rPh sb="9" eb="12">
      <t>ショウボウショ</t>
    </rPh>
    <phoneticPr fontId="2"/>
  </si>
  <si>
    <t>大阪府泉南警察</t>
    <rPh sb="0" eb="3">
      <t>オオサカフ</t>
    </rPh>
    <rPh sb="3" eb="5">
      <t>センナン</t>
    </rPh>
    <rPh sb="5" eb="7">
      <t>ケイサツ</t>
    </rPh>
    <phoneticPr fontId="2"/>
  </si>
  <si>
    <t>sennan@sensyu-minami119.jp</t>
    <phoneticPr fontId="2"/>
  </si>
  <si>
    <t>　気象警報の発表や避難指示等の発令があった場合に避難等を開始する。</t>
    <rPh sb="3" eb="5">
      <t>ケイホウ</t>
    </rPh>
    <rPh sb="11" eb="13">
      <t>シジ</t>
    </rPh>
    <phoneticPr fontId="2"/>
  </si>
  <si>
    <t>協力機関</t>
    <rPh sb="0" eb="2">
      <t>キョウリョク</t>
    </rPh>
    <rPh sb="2" eb="4">
      <t>キカン</t>
    </rPh>
    <phoneticPr fontId="2"/>
  </si>
  <si>
    <t>機関名</t>
    <rPh sb="0" eb="2">
      <t>キカン</t>
    </rPh>
    <rPh sb="2" eb="3">
      <t>メイ</t>
    </rPh>
    <phoneticPr fontId="2"/>
  </si>
  <si>
    <t>電話番号</t>
    <rPh sb="0" eb="2">
      <t>デンワ</t>
    </rPh>
    <rPh sb="2" eb="4">
      <t>バンゴウ</t>
    </rPh>
    <phoneticPr fontId="2"/>
  </si>
  <si>
    <t>FAX</t>
    <phoneticPr fontId="2"/>
  </si>
  <si>
    <t>メールアドレス</t>
    <phoneticPr fontId="2"/>
  </si>
  <si>
    <t>○○地区（□□区長）</t>
    <rPh sb="2" eb="4">
      <t>チク</t>
    </rPh>
    <rPh sb="7" eb="9">
      <t>クチョウ</t>
    </rPh>
    <phoneticPr fontId="2"/>
  </si>
  <si>
    <t>△△病院</t>
    <rPh sb="2" eb="4">
      <t>ビョウイン</t>
    </rPh>
    <phoneticPr fontId="2"/>
  </si>
  <si>
    <t>泉南市消防団　▽▽分団</t>
    <rPh sb="0" eb="3">
      <t>センナンシ</t>
    </rPh>
    <rPh sb="3" eb="6">
      <t>ショウボウダン</t>
    </rPh>
    <rPh sb="9" eb="11">
      <t>ブンダン</t>
    </rPh>
    <phoneticPr fontId="2"/>
  </si>
  <si>
    <t>③避難誘導班</t>
    <phoneticPr fontId="2"/>
  </si>
  <si>
    <t>2)自主避難の判断</t>
    <phoneticPr fontId="2"/>
  </si>
  <si>
    <t>2)情報収集及び伝達体制</t>
    <phoneticPr fontId="2"/>
  </si>
  <si>
    <t>3)避難判断、誘導</t>
    <phoneticPr fontId="2"/>
  </si>
  <si>
    <t>4)本避難確保計画の周知</t>
    <phoneticPr fontId="2"/>
  </si>
  <si>
    <t>1)訓練内容</t>
    <phoneticPr fontId="2"/>
  </si>
  <si>
    <t>2)情報収集及び伝達</t>
    <phoneticPr fontId="2"/>
  </si>
  <si>
    <t>3)避難判断</t>
    <phoneticPr fontId="2"/>
  </si>
  <si>
    <t>4)避難訓練（要介護度に応じた避難手法、避難方法など）</t>
    <phoneticPr fontId="2"/>
  </si>
  <si>
    <t>表3　主な情報及び収集方法</t>
    <phoneticPr fontId="2"/>
  </si>
  <si>
    <t>表4　情報伝達の内容・連絡先等</t>
    <phoneticPr fontId="2"/>
  </si>
  <si>
    <t>表2　関係機関連絡先</t>
    <rPh sb="0" eb="1">
      <t>ヒョウ</t>
    </rPh>
    <rPh sb="3" eb="5">
      <t>カンケイ</t>
    </rPh>
    <rPh sb="5" eb="7">
      <t>キカン</t>
    </rPh>
    <rPh sb="7" eb="10">
      <t>レンラクサキ</t>
    </rPh>
    <phoneticPr fontId="2"/>
  </si>
  <si>
    <t>表1　参集基準</t>
    <rPh sb="0" eb="1">
      <t>ヒョウ</t>
    </rPh>
    <rPh sb="3" eb="5">
      <t>サンシュウ</t>
    </rPh>
    <rPh sb="5" eb="7">
      <t>キジュン</t>
    </rPh>
    <phoneticPr fontId="2"/>
  </si>
  <si>
    <t>図1　職員の役割分担</t>
    <rPh sb="0" eb="1">
      <t>ズ</t>
    </rPh>
    <rPh sb="3" eb="5">
      <t>ショクイン</t>
    </rPh>
    <rPh sb="6" eb="8">
      <t>ヤクワリ</t>
    </rPh>
    <rPh sb="8" eb="10">
      <t>ブンタン</t>
    </rPh>
    <phoneticPr fontId="2"/>
  </si>
  <si>
    <t>（3）情報収集及び伝達</t>
    <phoneticPr fontId="2"/>
  </si>
  <si>
    <t>（1）各班の任務と組織
　</t>
    <phoneticPr fontId="2"/>
  </si>
  <si>
    <t>(1）避難誘導等</t>
    <phoneticPr fontId="2"/>
  </si>
  <si>
    <t>(2）避難基準</t>
    <phoneticPr fontId="2"/>
  </si>
  <si>
    <t>1)市役所等からの情報に基づく判断</t>
    <phoneticPr fontId="2"/>
  </si>
  <si>
    <t>(3）避難方法</t>
    <phoneticPr fontId="2"/>
  </si>
  <si>
    <t>４.避難の確保を図るための施設の整備に関する事項</t>
    <phoneticPr fontId="2"/>
  </si>
  <si>
    <t>５.防災教育及び訓練の実施に関する事項</t>
    <phoneticPr fontId="2"/>
  </si>
  <si>
    <t>2)施設内避難の場合</t>
    <phoneticPr fontId="2"/>
  </si>
  <si>
    <t>3.避難誘導に関する事項</t>
    <phoneticPr fontId="2"/>
  </si>
  <si>
    <t>・施設館内の避難経路は施設内のエレベーターおよび非常階段とする。</t>
    <phoneticPr fontId="2"/>
  </si>
  <si>
    <t>・停電時にはエレベーター停止することに留意する。</t>
    <phoneticPr fontId="2"/>
  </si>
  <si>
    <t>(5）施設周辺や避難経路の点検</t>
    <phoneticPr fontId="2"/>
  </si>
  <si>
    <t>(4）避難経路</t>
    <phoneticPr fontId="2"/>
  </si>
  <si>
    <t>1)施設周辺の点検</t>
    <phoneticPr fontId="2"/>
  </si>
  <si>
    <t>2)避難経路の点検</t>
    <phoneticPr fontId="2"/>
  </si>
  <si>
    <t>(6）避難の実施</t>
    <phoneticPr fontId="2"/>
  </si>
  <si>
    <t>　避難にあたっては、避難開始を館内放送等で「これより（どこへ）、（どうやって）避難を開始します」と施設職員、利用者等に周知する。</t>
    <phoneticPr fontId="2"/>
  </si>
  <si>
    <t>(1）停電した時のため、自家発電装置（発電機）を導入し、発電機に必要な燃料などを備蓄し、維持管理に努める。</t>
    <phoneticPr fontId="2"/>
  </si>
  <si>
    <t>(1）防災教育</t>
    <phoneticPr fontId="2"/>
  </si>
  <si>
    <t>(2）訓練</t>
    <phoneticPr fontId="2"/>
  </si>
  <si>
    <t>(3）訓練の実施時期</t>
    <phoneticPr fontId="2"/>
  </si>
  <si>
    <t>訓練は、出水期前に行うとともに、下記も含め概ね年1回行う。</t>
    <rPh sb="23" eb="24">
      <t>ネン</t>
    </rPh>
    <phoneticPr fontId="2"/>
  </si>
  <si>
    <t>1)新規採用職員の研修及び訓練を実施する。新規採用職員の訓練は全職員基本とし年度途中で新規採用者がある場合は、別途研修を計画し、机上訓練等を実施する。</t>
    <phoneticPr fontId="2"/>
  </si>
  <si>
    <t>2）組織図</t>
    <phoneticPr fontId="2"/>
  </si>
  <si>
    <t>図2　連絡網　</t>
    <phoneticPr fontId="2"/>
  </si>
  <si>
    <t>（2）事前対策</t>
    <rPh sb="3" eb="5">
      <t>ジゼン</t>
    </rPh>
    <rPh sb="5" eb="7">
      <t>タイサク</t>
    </rPh>
    <phoneticPr fontId="2"/>
  </si>
  <si>
    <t>上階の山側の反対側</t>
    <rPh sb="0" eb="2">
      <t>ジョウカイ</t>
    </rPh>
    <rPh sb="3" eb="5">
      <t>ヤマガワ</t>
    </rPh>
    <rPh sb="6" eb="8">
      <t>ハンタイ</t>
    </rPh>
    <rPh sb="8" eb="9">
      <t>ガワ</t>
    </rPh>
    <phoneticPr fontId="2"/>
  </si>
  <si>
    <t>情報収集班は、気象情報、気象警報、高齢者等避難等の情報について、次表に示す方法により、情報を収集し、指揮班、避難誘導班および利用者等へ必要事項を報告・連絡する。</t>
    <rPh sb="17" eb="20">
      <t>コウレイシャ</t>
    </rPh>
    <rPh sb="21" eb="23">
      <t>ヒナン</t>
    </rPh>
    <rPh sb="23" eb="24">
      <t>トウ</t>
    </rPh>
    <phoneticPr fontId="2"/>
  </si>
  <si>
    <t>高齢者等避難又は避難指示</t>
    <rPh sb="0" eb="3">
      <t>コウレイシャ</t>
    </rPh>
    <rPh sb="3" eb="4">
      <t>トウ</t>
    </rPh>
    <rPh sb="4" eb="6">
      <t>ヒナン</t>
    </rPh>
    <rPh sb="6" eb="7">
      <t>マタ</t>
    </rPh>
    <rPh sb="8" eb="10">
      <t>ヒナン</t>
    </rPh>
    <rPh sb="10" eb="12">
      <t>シジ</t>
    </rPh>
    <phoneticPr fontId="2"/>
  </si>
  <si>
    <t>(2）情報収集及び伝達、避難誘導の際に使用する施設及び資器材として、表5に示すものを備蓄し、維持管理に努める。</t>
    <rPh sb="23" eb="25">
      <t>シセツ</t>
    </rPh>
    <phoneticPr fontId="2"/>
  </si>
  <si>
    <t>2)全職員を対象とした情報収集・伝達及び避難訓練を出水期前（6月まで）に実施する。</t>
    <phoneticPr fontId="2"/>
  </si>
  <si>
    <t>土砂災害</t>
    <rPh sb="0" eb="2">
      <t>ドシャ</t>
    </rPh>
    <rPh sb="2" eb="4">
      <t>サイガイ</t>
    </rPh>
    <phoneticPr fontId="2"/>
  </si>
  <si>
    <t>洪水</t>
    <rPh sb="0" eb="2">
      <t>コウズイ</t>
    </rPh>
    <phoneticPr fontId="2"/>
  </si>
  <si>
    <t>高潮</t>
    <rPh sb="0" eb="2">
      <t>タカシオ</t>
    </rPh>
    <phoneticPr fontId="2"/>
  </si>
  <si>
    <t>津波</t>
    <rPh sb="0" eb="2">
      <t>ツナミ</t>
    </rPh>
    <phoneticPr fontId="2"/>
  </si>
  <si>
    <t>○</t>
  </si>
  <si>
    <t>避難確保計画</t>
    <rPh sb="0" eb="2">
      <t>ヒナン</t>
    </rPh>
    <rPh sb="2" eb="4">
      <t>カクホ</t>
    </rPh>
    <rPh sb="4" eb="6">
      <t>ケイカク</t>
    </rPh>
    <phoneticPr fontId="2"/>
  </si>
  <si>
    <t>表紙</t>
    <rPh sb="0" eb="2">
      <t>ヒョウシ</t>
    </rPh>
    <phoneticPr fontId="2"/>
  </si>
  <si>
    <t>近隣で</t>
    <rPh sb="0" eb="2">
      <t>キンリン</t>
    </rPh>
    <phoneticPr fontId="2"/>
  </si>
  <si>
    <t>又はおそれがある場合に対応すべき必要な事項を定め、</t>
    <rPh sb="0" eb="1">
      <t>マタ</t>
    </rPh>
    <phoneticPr fontId="2"/>
  </si>
  <si>
    <t>から円滑な避難の確保を図ることを目的とする。</t>
  </si>
  <si>
    <t>高齢者等避難の情報が発令された場合、前兆現象などを発見した場合に、利用者等を安全な場所へ避難誘導する。</t>
    <phoneticPr fontId="2"/>
  </si>
  <si>
    <t>テレビ、ラジオ、インターネットなどを活用した積極的な情報収集、前兆現象の把握や被害情報などを収集し、指揮班、避難誘導班に必要事項を報告・伝達する。</t>
    <phoneticPr fontId="2"/>
  </si>
  <si>
    <t>関連法規：</t>
    <rPh sb="0" eb="2">
      <t>カンレン</t>
    </rPh>
    <rPh sb="2" eb="4">
      <t>ホウキ</t>
    </rPh>
    <phoneticPr fontId="2"/>
  </si>
  <si>
    <t>関連法規</t>
    <rPh sb="0" eb="2">
      <t>カンレン</t>
    </rPh>
    <rPh sb="2" eb="4">
      <t>ホウキ</t>
    </rPh>
    <phoneticPr fontId="2"/>
  </si>
  <si>
    <t>参集基準</t>
    <rPh sb="0" eb="2">
      <t>サンシュウ</t>
    </rPh>
    <rPh sb="2" eb="4">
      <t>キジュン</t>
    </rPh>
    <phoneticPr fontId="2"/>
  </si>
  <si>
    <t>泉南中学校</t>
  </si>
  <si>
    <t>西信達中学校</t>
  </si>
  <si>
    <t>一丘中学校</t>
  </si>
  <si>
    <t>信達中学校</t>
  </si>
  <si>
    <t>新家小学校</t>
  </si>
  <si>
    <t>信達小学校</t>
  </si>
  <si>
    <t>東小学校</t>
  </si>
  <si>
    <t>西信達小学校</t>
  </si>
  <si>
    <t>鳴滝小学校</t>
  </si>
  <si>
    <t>樽井小学校</t>
  </si>
  <si>
    <t>雄信小学校</t>
  </si>
  <si>
    <t>砂川小学校</t>
  </si>
  <si>
    <t>一丘小学校</t>
  </si>
  <si>
    <t>新家東小学校</t>
  </si>
  <si>
    <t>くすのき幼稚園</t>
  </si>
  <si>
    <t>ニチイキッズ泉南保育園</t>
  </si>
  <si>
    <t>浜保育所</t>
  </si>
  <si>
    <t>新家公民館</t>
  </si>
  <si>
    <t>信達公民館</t>
  </si>
  <si>
    <t>西信達公民館</t>
  </si>
  <si>
    <t>樽井公民館</t>
  </si>
  <si>
    <t>市民交流センター</t>
  </si>
  <si>
    <t>岡中老人集会場</t>
  </si>
  <si>
    <t>浜老人集会場</t>
  </si>
  <si>
    <t>下村老人集会場</t>
  </si>
  <si>
    <t>中村老人集会場</t>
  </si>
  <si>
    <t>別所老人集会場</t>
  </si>
  <si>
    <t>市場老人集会場</t>
  </si>
  <si>
    <t>六尾老人集会場</t>
  </si>
  <si>
    <t>幡代老人集会場</t>
  </si>
  <si>
    <t>砂川老人集会場</t>
  </si>
  <si>
    <t>大苗代老人集会場</t>
  </si>
  <si>
    <t>埋蔵文化財センター</t>
  </si>
  <si>
    <t>樽井防災コミュニティセンター</t>
  </si>
  <si>
    <t>府立りんくう翔南高等学校</t>
  </si>
  <si>
    <t>八幡山区民会館</t>
  </si>
  <si>
    <t>サンプラザ新家集会所</t>
  </si>
  <si>
    <t>指定避難所</t>
    <rPh sb="0" eb="2">
      <t>シテイ</t>
    </rPh>
    <rPh sb="2" eb="5">
      <t>ヒナンジョ</t>
    </rPh>
    <phoneticPr fontId="2"/>
  </si>
  <si>
    <t>泉南中学校</t>
    <rPh sb="0" eb="2">
      <t>センナン</t>
    </rPh>
    <rPh sb="2" eb="5">
      <t>チュウガッコウ</t>
    </rPh>
    <phoneticPr fontId="2"/>
  </si>
  <si>
    <t>対象災害を○にしてください。</t>
    <rPh sb="0" eb="2">
      <t>タイショウ</t>
    </rPh>
    <rPh sb="2" eb="4">
      <t>サイガイ</t>
    </rPh>
    <phoneticPr fontId="2"/>
  </si>
  <si>
    <t>1)指定避難所への誘導は施設沿い道路経由とする。</t>
    <phoneticPr fontId="2"/>
  </si>
  <si>
    <t>施設区分を選択してください。</t>
    <rPh sb="0" eb="2">
      <t>シセツ</t>
    </rPh>
    <rPh sb="2" eb="4">
      <t>クブン</t>
    </rPh>
    <rPh sb="5" eb="7">
      <t>センタク</t>
    </rPh>
    <phoneticPr fontId="2"/>
  </si>
  <si>
    <t>施設区分</t>
    <rPh sb="0" eb="2">
      <t>シセツ</t>
    </rPh>
    <rPh sb="2" eb="4">
      <t>クブン</t>
    </rPh>
    <phoneticPr fontId="2"/>
  </si>
  <si>
    <t>関係機関連絡先</t>
    <rPh sb="0" eb="7">
      <t>カンケイキカンレンラクサキ</t>
    </rPh>
    <phoneticPr fontId="2"/>
  </si>
  <si>
    <t>社会福祉施設</t>
  </si>
  <si>
    <t>自主防災組織</t>
    <rPh sb="0" eb="2">
      <t>ジシュ</t>
    </rPh>
    <rPh sb="2" eb="4">
      <t>ボウサイ</t>
    </rPh>
    <rPh sb="4" eb="6">
      <t>ソシキ</t>
    </rPh>
    <phoneticPr fontId="2"/>
  </si>
  <si>
    <t>泉南　J寺郎</t>
    <rPh sb="0" eb="2">
      <t>センナン</t>
    </rPh>
    <rPh sb="4" eb="5">
      <t>テラ</t>
    </rPh>
    <rPh sb="5" eb="6">
      <t>ロウ</t>
    </rPh>
    <phoneticPr fontId="2"/>
  </si>
  <si>
    <t>　この避難確保計画は</t>
    <rPh sb="3" eb="5">
      <t>ヒナン</t>
    </rPh>
    <rPh sb="5" eb="7">
      <t>カクホ</t>
    </rPh>
    <rPh sb="7" eb="9">
      <t>ケイカク</t>
    </rPh>
    <phoneticPr fontId="2"/>
  </si>
  <si>
    <t>避難確保計画作成（変更）報告書</t>
    <rPh sb="0" eb="6">
      <t>ヒナンカクホケイカク</t>
    </rPh>
    <rPh sb="6" eb="8">
      <t>サクセイ</t>
    </rPh>
    <rPh sb="9" eb="11">
      <t>ヘンコウ</t>
    </rPh>
    <rPh sb="12" eb="15">
      <t>ホウコクショ</t>
    </rPh>
    <phoneticPr fontId="2"/>
  </si>
  <si>
    <t>泉南市長　様</t>
    <rPh sb="0" eb="4">
      <t>センナンシチョウ</t>
    </rPh>
    <rPh sb="5" eb="6">
      <t>サマ</t>
    </rPh>
    <phoneticPr fontId="2"/>
  </si>
  <si>
    <t>住所</t>
    <rPh sb="0" eb="2">
      <t>ジュウショ</t>
    </rPh>
    <phoneticPr fontId="2"/>
  </si>
  <si>
    <t>氏名</t>
    <rPh sb="0" eb="2">
      <t>シメイ</t>
    </rPh>
    <phoneticPr fontId="2"/>
  </si>
  <si>
    <t>（施設管理者）</t>
    <rPh sb="1" eb="3">
      <t>シセツ</t>
    </rPh>
    <rPh sb="3" eb="6">
      <t>カンリシャ</t>
    </rPh>
    <rPh sb="5" eb="6">
      <t>シャ</t>
    </rPh>
    <phoneticPr fontId="2"/>
  </si>
  <si>
    <t>施設住所</t>
    <rPh sb="0" eb="2">
      <t>シセツ</t>
    </rPh>
    <rPh sb="2" eb="4">
      <t>ジュウショ</t>
    </rPh>
    <phoneticPr fontId="2"/>
  </si>
  <si>
    <t>泉南市樽井一丁目1番1号</t>
    <rPh sb="0" eb="3">
      <t>センナンシ</t>
    </rPh>
    <rPh sb="3" eb="5">
      <t>タルイ</t>
    </rPh>
    <rPh sb="5" eb="6">
      <t>イッ</t>
    </rPh>
    <rPh sb="6" eb="8">
      <t>チョウメ</t>
    </rPh>
    <rPh sb="9" eb="10">
      <t>バン</t>
    </rPh>
    <rPh sb="11" eb="12">
      <t>ゴウ</t>
    </rPh>
    <phoneticPr fontId="2"/>
  </si>
  <si>
    <t>泉南市樽井一丁目1番1号</t>
    <rPh sb="0" eb="2">
      <t>センナン</t>
    </rPh>
    <rPh sb="2" eb="3">
      <t>シ</t>
    </rPh>
    <rPh sb="3" eb="5">
      <t>タルイ</t>
    </rPh>
    <rPh sb="5" eb="6">
      <t>イッ</t>
    </rPh>
    <rPh sb="6" eb="8">
      <t>チョウメ</t>
    </rPh>
    <rPh sb="9" eb="10">
      <t>バン</t>
    </rPh>
    <rPh sb="11" eb="12">
      <t>ゴウ</t>
    </rPh>
    <phoneticPr fontId="2"/>
  </si>
  <si>
    <t>関係法規</t>
    <rPh sb="0" eb="2">
      <t>カンケイ</t>
    </rPh>
    <rPh sb="2" eb="4">
      <t>ホウキ</t>
    </rPh>
    <phoneticPr fontId="2"/>
  </si>
  <si>
    <t>避難確保計画作成について、新規または変更を選択してください。</t>
    <rPh sb="0" eb="4">
      <t>ヒナンカクホ</t>
    </rPh>
    <rPh sb="4" eb="6">
      <t>ケイカク</t>
    </rPh>
    <rPh sb="6" eb="8">
      <t>サクセイ</t>
    </rPh>
    <rPh sb="13" eb="15">
      <t>シンキ</t>
    </rPh>
    <rPh sb="18" eb="20">
      <t>ヘンコウ</t>
    </rPh>
    <rPh sb="21" eb="23">
      <t>センタク</t>
    </rPh>
    <phoneticPr fontId="2"/>
  </si>
  <si>
    <t>新規</t>
  </si>
  <si>
    <t>に基づき避難確保計画を</t>
    <rPh sb="1" eb="2">
      <t>モト</t>
    </rPh>
    <rPh sb="4" eb="6">
      <t>ヒナン</t>
    </rPh>
    <rPh sb="6" eb="8">
      <t>カクホ</t>
    </rPh>
    <rPh sb="8" eb="10">
      <t>ケイカク</t>
    </rPh>
    <phoneticPr fontId="2"/>
  </si>
  <si>
    <t>したので報告します。</t>
    <rPh sb="4" eb="6">
      <t>ホウコク</t>
    </rPh>
    <phoneticPr fontId="2"/>
  </si>
  <si>
    <t>　別添のとおり、</t>
    <rPh sb="1" eb="3">
      <t>ベッテン</t>
    </rPh>
    <phoneticPr fontId="2"/>
  </si>
  <si>
    <t>施設人員（最大）</t>
    <rPh sb="0" eb="2">
      <t>シセツ</t>
    </rPh>
    <rPh sb="2" eb="4">
      <t>ジンイン</t>
    </rPh>
    <rPh sb="5" eb="7">
      <t>サイダイ</t>
    </rPh>
    <phoneticPr fontId="2"/>
  </si>
  <si>
    <t>利用者</t>
    <rPh sb="0" eb="2">
      <t>リヨウ</t>
    </rPh>
    <rPh sb="2" eb="3">
      <t>シャ</t>
    </rPh>
    <phoneticPr fontId="2"/>
  </si>
  <si>
    <t>従業員</t>
    <rPh sb="0" eb="3">
      <t>ジュウギョウイン</t>
    </rPh>
    <phoneticPr fontId="2"/>
  </si>
  <si>
    <t>50人</t>
    <rPh sb="2" eb="3">
      <t>ニン</t>
    </rPh>
    <phoneticPr fontId="2"/>
  </si>
  <si>
    <t>120人</t>
    <rPh sb="3" eb="4">
      <t>ニン</t>
    </rPh>
    <phoneticPr fontId="2"/>
  </si>
  <si>
    <t>施設の名称</t>
    <rPh sb="0" eb="2">
      <t>シセツ</t>
    </rPh>
    <rPh sb="3" eb="5">
      <t>メイショウ</t>
    </rPh>
    <phoneticPr fontId="2"/>
  </si>
  <si>
    <t>施設の所在地</t>
    <rPh sb="0" eb="2">
      <t>シセツ</t>
    </rPh>
    <rPh sb="3" eb="6">
      <t>ショザイチ</t>
    </rPh>
    <phoneticPr fontId="2"/>
  </si>
  <si>
    <t>施設の人員（最大）</t>
    <rPh sb="0" eb="2">
      <t>シセツ</t>
    </rPh>
    <rPh sb="3" eb="5">
      <t>ジンイン</t>
    </rPh>
    <rPh sb="6" eb="8">
      <t>サイダイ</t>
    </rPh>
    <phoneticPr fontId="2"/>
  </si>
  <si>
    <t>従業員</t>
    <rPh sb="0" eb="3">
      <t>ジュウギョウイン</t>
    </rPh>
    <phoneticPr fontId="2"/>
  </si>
  <si>
    <t>連絡先</t>
    <rPh sb="0" eb="3">
      <t>レンラクサキ</t>
    </rPh>
    <phoneticPr fontId="2"/>
  </si>
  <si>
    <t>避難確保計画担当者</t>
    <rPh sb="0" eb="6">
      <t>ヒナンカクホケイカク</t>
    </rPh>
    <rPh sb="6" eb="9">
      <t>タントウシャ</t>
    </rPh>
    <phoneticPr fontId="2"/>
  </si>
  <si>
    <t>避難確保計画担当者　電話番号</t>
    <rPh sb="0" eb="6">
      <t>ヒナンカクホケイカク</t>
    </rPh>
    <rPh sb="6" eb="9">
      <t>タントウシャ</t>
    </rPh>
    <rPh sb="10" eb="12">
      <t>デンワ</t>
    </rPh>
    <rPh sb="12" eb="14">
      <t>バンゴウ</t>
    </rPh>
    <phoneticPr fontId="2"/>
  </si>
  <si>
    <t>避難確保計画担当者　ﾒｰﾙｱﾄﾞﾚｽ</t>
    <rPh sb="0" eb="9">
      <t>ヒナンカクホケイカクタントウシャ</t>
    </rPh>
    <phoneticPr fontId="2"/>
  </si>
  <si>
    <t>泉南　A寺郎</t>
    <rPh sb="0" eb="2">
      <t>センナン</t>
    </rPh>
    <rPh sb="4" eb="5">
      <t>テラ</t>
    </rPh>
    <rPh sb="5" eb="6">
      <t>ロウ</t>
    </rPh>
    <phoneticPr fontId="2"/>
  </si>
  <si>
    <t>泉南　A寺郎</t>
    <rPh sb="0" eb="2">
      <t>センナン</t>
    </rPh>
    <rPh sb="4" eb="6">
      <t>テラロウ</t>
    </rPh>
    <phoneticPr fontId="2"/>
  </si>
  <si>
    <t>000-0000-0002</t>
    <phoneticPr fontId="2"/>
  </si>
  <si>
    <t>072-000-0001</t>
    <phoneticPr fontId="2"/>
  </si>
  <si>
    <t>○○＠△△.jp</t>
    <phoneticPr fontId="2"/>
  </si>
  <si>
    <t>※受付欄</t>
    <rPh sb="1" eb="3">
      <t>ウケツケ</t>
    </rPh>
    <rPh sb="3" eb="4">
      <t>ラン</t>
    </rPh>
    <phoneticPr fontId="2"/>
  </si>
  <si>
    <t>※経過欄</t>
    <rPh sb="1" eb="3">
      <t>ケイカ</t>
    </rPh>
    <rPh sb="3" eb="4">
      <t>ラン</t>
    </rPh>
    <phoneticPr fontId="2"/>
  </si>
  <si>
    <t>※の欄は何も記入しないこと。</t>
    <rPh sb="2" eb="3">
      <t>ラン</t>
    </rPh>
    <rPh sb="4" eb="5">
      <t>ナニ</t>
    </rPh>
    <rPh sb="6" eb="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</si>
</sst>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9"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22"/>
      <color theme="1"/>
      <name val="ＭＳ Ｐゴシック"/>
      <family val="2"/>
      <scheme val="minor"/>
    </font>
    <font>
      <sz val="26"/>
      <color theme="1"/>
      <name val="ＭＳ Ｐゴシック"/>
      <family val="2"/>
      <scheme val="minor"/>
    </font>
    <font>
      <u/>
      <sz val="11"/>
      <color theme="10"/>
      <name val="ＭＳ Ｐゴシック"/>
      <family val="2"/>
      <scheme val="minor"/>
    </font>
    <font>
      <sz val="6"/>
      <color theme="1"/>
      <name val="ＭＳ Ｐゴシック"/>
      <family val="2"/>
      <scheme val="minor"/>
    </font>
    <font>
      <sz val="6"/>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9"/>
      <color theme="1"/>
      <name val="ＭＳ Ｐゴシック"/>
      <family val="2"/>
      <scheme val="minor"/>
    </font>
    <font>
      <sz val="10"/>
      <color theme="1"/>
      <name val="ＭＳ Ｐゴシック"/>
      <family val="3"/>
      <charset val="128"/>
      <scheme val="minor"/>
    </font>
    <font>
      <u/>
      <sz val="10"/>
      <color theme="10"/>
      <name val="ＭＳ Ｐゴシック"/>
      <family val="2"/>
      <scheme val="minor"/>
    </font>
    <font>
      <sz val="11"/>
      <name val="ＭＳ Ｐゴシック"/>
      <family val="2"/>
      <scheme val="minor"/>
    </font>
    <font>
      <sz val="16"/>
      <color theme="1"/>
      <name val="ＭＳ Ｐゴシック"/>
      <family val="2"/>
      <scheme val="minor"/>
    </font>
    <font>
      <sz val="11"/>
      <name val="ＭＳ Ｐゴシック"/>
      <family val="3"/>
      <charset val="128"/>
    </font>
    <font>
      <sz val="10"/>
      <name val="游ゴシック"/>
      <family val="3"/>
      <charset val="128"/>
    </font>
    <font>
      <sz val="11"/>
      <name val="ＭＳ Ｐゴシック"/>
      <family val="3"/>
      <charset val="128"/>
      <scheme val="minor"/>
    </font>
  </fonts>
  <fills count="11">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99"/>
        <bgColor indexed="64"/>
      </patternFill>
    </fill>
    <fill>
      <patternFill patternType="solid">
        <fgColor theme="7" tint="0.399975585192419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0" fontId="5" fillId="0" borderId="0" applyNumberFormat="0" applyFill="0" applyBorder="0" applyAlignment="0" applyProtection="0"/>
    <xf numFmtId="0" fontId="16" fillId="0" borderId="0"/>
    <xf numFmtId="0" fontId="1" fillId="0" borderId="0">
      <alignment vertical="center"/>
    </xf>
    <xf numFmtId="0" fontId="16" fillId="0" borderId="0"/>
    <xf numFmtId="0" fontId="16" fillId="0" borderId="0">
      <alignment vertical="center"/>
    </xf>
  </cellStyleXfs>
  <cellXfs count="198">
    <xf numFmtId="0" fontId="0" fillId="0" borderId="0" xfId="0"/>
    <xf numFmtId="0" fontId="3" fillId="0" borderId="0" xfId="0" applyFont="1" applyAlignment="1">
      <alignment horizontal="center" vertical="center"/>
    </xf>
    <xf numFmtId="0" fontId="0" fillId="0" borderId="0" xfId="0" applyAlignment="1"/>
    <xf numFmtId="0" fontId="0" fillId="0" borderId="0" xfId="0" applyAlignment="1">
      <alignment vertical="top"/>
    </xf>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xf>
    <xf numFmtId="0" fontId="0" fillId="0" borderId="1" xfId="0" applyBorder="1"/>
    <xf numFmtId="0" fontId="0" fillId="0" borderId="0" xfId="0" applyBorder="1" applyAlignment="1">
      <alignment vertical="top"/>
    </xf>
    <xf numFmtId="0" fontId="0" fillId="0" borderId="0" xfId="0"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0" fillId="0" borderId="0" xfId="0" applyProtection="1">
      <protection locked="0"/>
    </xf>
    <xf numFmtId="0" fontId="0" fillId="5" borderId="1" xfId="0" applyFill="1" applyBorder="1" applyProtection="1">
      <protection locked="0"/>
    </xf>
    <xf numFmtId="0" fontId="0" fillId="0" borderId="1" xfId="0" applyBorder="1" applyProtection="1"/>
    <xf numFmtId="0" fontId="0" fillId="0" borderId="0" xfId="0"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0" xfId="0" applyAlignment="1">
      <alignment horizontal="center" vertical="top"/>
    </xf>
    <xf numFmtId="0" fontId="15" fillId="0" borderId="0" xfId="0" applyFont="1" applyAlignment="1">
      <alignment horizontal="center"/>
    </xf>
    <xf numFmtId="0" fontId="0" fillId="0" borderId="0" xfId="0"/>
    <xf numFmtId="0" fontId="17" fillId="9" borderId="0" xfId="2" applyFont="1" applyFill="1" applyBorder="1" applyAlignment="1">
      <alignment vertical="top"/>
    </xf>
    <xf numFmtId="0" fontId="0" fillId="0" borderId="1" xfId="0" applyFill="1" applyBorder="1"/>
    <xf numFmtId="0" fontId="0" fillId="0" borderId="0" xfId="0" applyFill="1" applyBorder="1"/>
    <xf numFmtId="0" fontId="0" fillId="2" borderId="1" xfId="0" applyFill="1" applyBorder="1" applyAlignment="1">
      <alignment horizontal="center" vertical="center"/>
    </xf>
    <xf numFmtId="0" fontId="0" fillId="2" borderId="1" xfId="0" applyFill="1" applyBorder="1" applyAlignment="1">
      <alignment horizontal="center" vertical="top"/>
    </xf>
    <xf numFmtId="31" fontId="0" fillId="2" borderId="1" xfId="0" applyNumberFormat="1" applyFill="1" applyBorder="1" applyAlignment="1">
      <alignment horizontal="center" vertical="center"/>
    </xf>
    <xf numFmtId="0" fontId="0" fillId="0" borderId="0" xfId="0" applyAlignment="1">
      <alignment horizontal="left" vertical="top" wrapText="1"/>
    </xf>
    <xf numFmtId="0" fontId="0" fillId="5" borderId="5"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pplyProtection="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5" borderId="1" xfId="0" applyFill="1" applyBorder="1" applyAlignment="1" applyProtection="1">
      <alignment horizontal="left" vertical="center"/>
      <protection locked="0"/>
    </xf>
    <xf numFmtId="0" fontId="0" fillId="0" borderId="1" xfId="0" applyBorder="1" applyAlignment="1">
      <alignment horizontal="center" vertical="center"/>
    </xf>
    <xf numFmtId="31" fontId="0" fillId="4" borderId="5" xfId="0" applyNumberFormat="1" applyFill="1" applyBorder="1" applyAlignment="1">
      <alignment horizontal="center" vertical="center"/>
    </xf>
    <xf numFmtId="31" fontId="0" fillId="4" borderId="6" xfId="0" applyNumberFormat="1" applyFill="1" applyBorder="1" applyAlignment="1">
      <alignment horizontal="center" vertical="center"/>
    </xf>
    <xf numFmtId="31" fontId="0" fillId="4" borderId="7" xfId="0" applyNumberFormat="1" applyFill="1" applyBorder="1" applyAlignment="1">
      <alignment horizontal="center" vertical="center"/>
    </xf>
    <xf numFmtId="0" fontId="0" fillId="0" borderId="1" xfId="0"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5" borderId="1" xfId="0" applyFill="1" applyBorder="1" applyAlignment="1" applyProtection="1">
      <alignment horizontal="center" vertical="center"/>
      <protection locked="0"/>
    </xf>
    <xf numFmtId="0" fontId="0" fillId="3" borderId="1" xfId="0" applyFill="1" applyBorder="1" applyAlignment="1" applyProtection="1">
      <alignment horizontal="center" vertical="center"/>
    </xf>
    <xf numFmtId="0" fontId="0" fillId="3" borderId="1" xfId="0" applyFill="1" applyBorder="1" applyAlignment="1">
      <alignment horizontal="center" vertical="center"/>
    </xf>
    <xf numFmtId="0" fontId="0" fillId="7" borderId="1" xfId="0" applyFill="1" applyBorder="1" applyAlignment="1" applyProtection="1">
      <alignment horizontal="center"/>
    </xf>
    <xf numFmtId="0" fontId="14" fillId="5" borderId="1"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3" borderId="1" xfId="0" applyFill="1" applyBorder="1" applyAlignment="1">
      <alignment horizontal="center"/>
    </xf>
    <xf numFmtId="0" fontId="0" fillId="0" borderId="1" xfId="0" applyBorder="1" applyAlignment="1">
      <alignment horizontal="left" vertical="top" wrapText="1"/>
    </xf>
    <xf numFmtId="0" fontId="0" fillId="8" borderId="2" xfId="0" applyFill="1" applyBorder="1" applyAlignment="1" applyProtection="1">
      <alignment horizontal="center"/>
    </xf>
    <xf numFmtId="0" fontId="0" fillId="8" borderId="4" xfId="0" applyFill="1" applyBorder="1" applyAlignment="1" applyProtection="1">
      <alignment horizontal="center"/>
    </xf>
    <xf numFmtId="0" fontId="0" fillId="8" borderId="3" xfId="0" applyFill="1" applyBorder="1" applyAlignment="1" applyProtection="1">
      <alignment horizontal="center"/>
    </xf>
    <xf numFmtId="0" fontId="0" fillId="6" borderId="1" xfId="0" applyFill="1" applyBorder="1" applyAlignment="1">
      <alignment horizontal="center" vertical="center"/>
    </xf>
    <xf numFmtId="0" fontId="0" fillId="5" borderId="2" xfId="0" applyFill="1" applyBorder="1" applyAlignment="1" applyProtection="1">
      <alignment horizontal="left" vertical="top"/>
      <protection locked="0"/>
    </xf>
    <xf numFmtId="0" fontId="0" fillId="5" borderId="4" xfId="0" applyFill="1" applyBorder="1" applyAlignment="1" applyProtection="1">
      <alignment horizontal="left" vertical="top"/>
      <protection locked="0"/>
    </xf>
    <xf numFmtId="0" fontId="0" fillId="5" borderId="3" xfId="0" applyFill="1" applyBorder="1" applyAlignment="1" applyProtection="1">
      <alignment horizontal="left" vertical="top"/>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4" fillId="10" borderId="1" xfId="0" applyFont="1" applyFill="1" applyBorder="1" applyAlignment="1">
      <alignment horizontal="left"/>
    </xf>
    <xf numFmtId="0" fontId="18" fillId="10" borderId="1" xfId="0" applyFont="1" applyFill="1" applyBorder="1" applyAlignment="1">
      <alignment horizontal="left"/>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6" borderId="1" xfId="0" applyFill="1" applyBorder="1" applyAlignment="1" applyProtection="1">
      <alignment horizontal="center" vertical="center"/>
    </xf>
    <xf numFmtId="0" fontId="0" fillId="5" borderId="1" xfId="0" applyFill="1" applyBorder="1" applyAlignment="1" applyProtection="1">
      <alignment horizontal="left" vertical="top"/>
      <protection locked="0"/>
    </xf>
    <xf numFmtId="0" fontId="0" fillId="0" borderId="0" xfId="0" applyAlignment="1"/>
    <xf numFmtId="0" fontId="0" fillId="0" borderId="0" xfId="0" applyAlignment="1">
      <alignment vertical="top" wrapText="1"/>
    </xf>
    <xf numFmtId="0" fontId="0" fillId="0" borderId="0" xfId="0" applyAlignment="1">
      <alignment horizontal="left" vertical="top"/>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5"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wrapText="1"/>
    </xf>
    <xf numFmtId="0" fontId="10" fillId="0" borderId="2" xfId="0" applyFont="1" applyBorder="1" applyAlignment="1">
      <alignment horizontal="left" vertical="top"/>
    </xf>
    <xf numFmtId="0" fontId="10" fillId="0" borderId="4" xfId="0" applyFont="1" applyBorder="1" applyAlignment="1">
      <alignment horizontal="left" vertical="top"/>
    </xf>
    <xf numFmtId="0" fontId="10" fillId="0" borderId="3" xfId="0" applyFont="1" applyBorder="1" applyAlignment="1">
      <alignment horizontal="left" vertical="top"/>
    </xf>
    <xf numFmtId="0" fontId="0" fillId="0" borderId="2" xfId="0" applyBorder="1" applyAlignment="1"/>
    <xf numFmtId="0" fontId="0" fillId="0" borderId="3" xfId="0" applyBorder="1" applyAlignment="1"/>
    <xf numFmtId="0" fontId="10" fillId="0" borderId="2" xfId="0" applyFont="1" applyBorder="1" applyAlignment="1"/>
    <xf numFmtId="0" fontId="12" fillId="0" borderId="4" xfId="0" applyFont="1" applyBorder="1" applyAlignment="1"/>
    <xf numFmtId="0" fontId="12" fillId="0" borderId="3" xfId="0" applyFont="1" applyBorder="1" applyAlignment="1"/>
    <xf numFmtId="0" fontId="0" fillId="0" borderId="5" xfId="0" applyBorder="1" applyAlignment="1"/>
    <xf numFmtId="0" fontId="0" fillId="0" borderId="6" xfId="0" applyBorder="1" applyAlignment="1"/>
    <xf numFmtId="0" fontId="0" fillId="0" borderId="7" xfId="0" applyBorder="1" applyAlignment="1"/>
    <xf numFmtId="0" fontId="8" fillId="0" borderId="2" xfId="0" applyFont="1" applyBorder="1" applyAlignment="1">
      <alignment horizontal="left" vertical="top"/>
    </xf>
    <xf numFmtId="0" fontId="9" fillId="0" borderId="4" xfId="0" applyFont="1" applyBorder="1" applyAlignment="1">
      <alignment horizontal="left" vertical="top"/>
    </xf>
    <xf numFmtId="0" fontId="9" fillId="0" borderId="3" xfId="0" applyFont="1" applyBorder="1" applyAlignment="1">
      <alignment horizontal="left" vertical="top"/>
    </xf>
    <xf numFmtId="0" fontId="0" fillId="0" borderId="1" xfId="0" applyBorder="1" applyAlignment="1">
      <alignment horizontal="left" vertical="center"/>
    </xf>
    <xf numFmtId="0" fontId="0" fillId="0" borderId="0" xfId="0" applyAlignment="1">
      <alignment horizontal="center" vertical="top"/>
    </xf>
    <xf numFmtId="0" fontId="5" fillId="0" borderId="5" xfId="1" applyBorder="1" applyAlignment="1">
      <alignment horizontal="center" vertical="center" wrapText="1"/>
    </xf>
    <xf numFmtId="0" fontId="5" fillId="0" borderId="6" xfId="1" applyBorder="1" applyAlignment="1">
      <alignment horizontal="center" vertical="center" wrapText="1"/>
    </xf>
    <xf numFmtId="0" fontId="5" fillId="0" borderId="7" xfId="1" applyBorder="1" applyAlignment="1">
      <alignment horizontal="center" vertical="center" wrapText="1"/>
    </xf>
    <xf numFmtId="0" fontId="5" fillId="0" borderId="11" xfId="1" applyBorder="1" applyAlignment="1">
      <alignment horizontal="center" vertical="center" wrapText="1"/>
    </xf>
    <xf numFmtId="0" fontId="5" fillId="0" borderId="0" xfId="1" applyBorder="1" applyAlignment="1">
      <alignment horizontal="center" vertical="center" wrapText="1"/>
    </xf>
    <xf numFmtId="0" fontId="5" fillId="0" borderId="12" xfId="1" applyBorder="1" applyAlignment="1">
      <alignment horizontal="center" vertical="center" wrapText="1"/>
    </xf>
    <xf numFmtId="0" fontId="5" fillId="0" borderId="8" xfId="1" applyBorder="1" applyAlignment="1">
      <alignment horizontal="center" vertical="center" wrapText="1"/>
    </xf>
    <xf numFmtId="0" fontId="5" fillId="0" borderId="9" xfId="1" applyBorder="1" applyAlignment="1">
      <alignment horizontal="center" vertical="center" wrapText="1"/>
    </xf>
    <xf numFmtId="0" fontId="5" fillId="0" borderId="10" xfId="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4" xfId="0" applyBorder="1" applyAlignment="1"/>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10" xfId="0" applyFont="1" applyBorder="1" applyAlignment="1">
      <alignment horizontal="center" vertical="center" textRotation="255"/>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1" xfId="1" applyFont="1" applyBorder="1" applyAlignment="1">
      <alignment horizontal="center" vertical="center"/>
    </xf>
    <xf numFmtId="0" fontId="7" fillId="0" borderId="1" xfId="0" applyFont="1" applyBorder="1" applyAlignment="1">
      <alignment horizontal="center" vertical="center" textRotation="255"/>
    </xf>
    <xf numFmtId="0" fontId="5" fillId="0" borderId="1" xfId="1" applyBorder="1" applyAlignment="1">
      <alignment horizontal="center" vertical="center"/>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center" wrapText="1"/>
    </xf>
    <xf numFmtId="0" fontId="0" fillId="0" borderId="0" xfId="0" applyAlignment="1">
      <alignment vertical="top"/>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top"/>
    </xf>
    <xf numFmtId="0" fontId="10" fillId="0" borderId="4" xfId="0" applyFont="1" applyBorder="1" applyAlignment="1">
      <alignment horizontal="center" vertical="top"/>
    </xf>
    <xf numFmtId="0" fontId="10" fillId="0" borderId="3" xfId="0" applyFont="1" applyBorder="1" applyAlignment="1">
      <alignment horizontal="center" vertical="top"/>
    </xf>
    <xf numFmtId="0" fontId="11" fillId="0" borderId="2" xfId="0" applyFont="1" applyBorder="1" applyAlignment="1">
      <alignment horizontal="left" vertical="top"/>
    </xf>
    <xf numFmtId="0" fontId="11" fillId="0" borderId="4" xfId="0" applyFont="1" applyBorder="1" applyAlignment="1">
      <alignment horizontal="left" vertical="top"/>
    </xf>
    <xf numFmtId="0" fontId="11" fillId="0" borderId="3" xfId="0" applyFont="1" applyBorder="1" applyAlignment="1">
      <alignment horizontal="left" vertical="top"/>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176" fontId="0" fillId="0" borderId="0" xfId="0" applyNumberFormat="1" applyAlignment="1">
      <alignment horizontal="righ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5" borderId="0" xfId="0" applyFill="1" applyProtection="1">
      <protection locked="0"/>
    </xf>
    <xf numFmtId="0" fontId="0" fillId="5" borderId="1" xfId="0" applyFill="1" applyBorder="1" applyAlignment="1" applyProtection="1">
      <alignment horizontal="left" vertical="top" wrapText="1"/>
      <protection locked="0"/>
    </xf>
  </cellXfs>
  <cellStyles count="6">
    <cellStyle name="ハイパーリンク" xfId="1" builtinId="8"/>
    <cellStyle name="標準" xfId="0" builtinId="0"/>
    <cellStyle name="標準 2" xfId="3"/>
    <cellStyle name="標準 2 2" xfId="5"/>
    <cellStyle name="標準 3" xfId="4"/>
    <cellStyle name="標準_DB_Table設計書フォーマット_20060116"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281609</xdr:colOff>
      <xdr:row>91</xdr:row>
      <xdr:rowOff>91109</xdr:rowOff>
    </xdr:from>
    <xdr:to>
      <xdr:col>8</xdr:col>
      <xdr:colOff>8283</xdr:colOff>
      <xdr:row>91</xdr:row>
      <xdr:rowOff>91109</xdr:rowOff>
    </xdr:to>
    <xdr:cxnSp macro="">
      <xdr:nvCxnSpPr>
        <xdr:cNvPr id="92" name="直線コネクタ 91"/>
        <xdr:cNvCxnSpPr/>
      </xdr:nvCxnSpPr>
      <xdr:spPr>
        <a:xfrm>
          <a:off x="1374913" y="16093109"/>
          <a:ext cx="4472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99392</xdr:colOff>
      <xdr:row>83</xdr:row>
      <xdr:rowOff>165652</xdr:rowOff>
    </xdr:from>
    <xdr:to>
      <xdr:col>1</xdr:col>
      <xdr:colOff>99392</xdr:colOff>
      <xdr:row>85</xdr:row>
      <xdr:rowOff>82826</xdr:rowOff>
    </xdr:to>
    <xdr:cxnSp macro="">
      <xdr:nvCxnSpPr>
        <xdr:cNvPr id="3" name="直線コネクタ 2"/>
        <xdr:cNvCxnSpPr/>
      </xdr:nvCxnSpPr>
      <xdr:spPr>
        <a:xfrm>
          <a:off x="240196" y="14776174"/>
          <a:ext cx="0" cy="2650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91109</xdr:colOff>
      <xdr:row>85</xdr:row>
      <xdr:rowOff>82826</xdr:rowOff>
    </xdr:from>
    <xdr:to>
      <xdr:col>2</xdr:col>
      <xdr:colOff>41413</xdr:colOff>
      <xdr:row>85</xdr:row>
      <xdr:rowOff>82826</xdr:rowOff>
    </xdr:to>
    <xdr:cxnSp macro="">
      <xdr:nvCxnSpPr>
        <xdr:cNvPr id="15" name="直線コネクタ 14"/>
        <xdr:cNvCxnSpPr/>
      </xdr:nvCxnSpPr>
      <xdr:spPr>
        <a:xfrm>
          <a:off x="231913" y="15041217"/>
          <a:ext cx="149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85</xdr:row>
      <xdr:rowOff>99392</xdr:rowOff>
    </xdr:from>
    <xdr:to>
      <xdr:col>8</xdr:col>
      <xdr:colOff>16566</xdr:colOff>
      <xdr:row>85</xdr:row>
      <xdr:rowOff>99392</xdr:rowOff>
    </xdr:to>
    <xdr:cxnSp macro="">
      <xdr:nvCxnSpPr>
        <xdr:cNvPr id="22" name="直線コネクタ 21"/>
        <xdr:cNvCxnSpPr/>
      </xdr:nvCxnSpPr>
      <xdr:spPr>
        <a:xfrm>
          <a:off x="861391" y="15057783"/>
          <a:ext cx="9690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66261</xdr:colOff>
      <xdr:row>86</xdr:row>
      <xdr:rowOff>8283</xdr:rowOff>
    </xdr:from>
    <xdr:to>
      <xdr:col>2</xdr:col>
      <xdr:colOff>66261</xdr:colOff>
      <xdr:row>91</xdr:row>
      <xdr:rowOff>124239</xdr:rowOff>
    </xdr:to>
    <xdr:cxnSp macro="">
      <xdr:nvCxnSpPr>
        <xdr:cNvPr id="24" name="直線コネクタ 23"/>
        <xdr:cNvCxnSpPr/>
      </xdr:nvCxnSpPr>
      <xdr:spPr>
        <a:xfrm>
          <a:off x="405848" y="15140609"/>
          <a:ext cx="0" cy="9856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66261</xdr:colOff>
      <xdr:row>88</xdr:row>
      <xdr:rowOff>91108</xdr:rowOff>
    </xdr:from>
    <xdr:to>
      <xdr:col>3</xdr:col>
      <xdr:colOff>0</xdr:colOff>
      <xdr:row>88</xdr:row>
      <xdr:rowOff>91108</xdr:rowOff>
    </xdr:to>
    <xdr:cxnSp macro="">
      <xdr:nvCxnSpPr>
        <xdr:cNvPr id="26" name="直線コネクタ 25"/>
        <xdr:cNvCxnSpPr/>
      </xdr:nvCxnSpPr>
      <xdr:spPr>
        <a:xfrm>
          <a:off x="405848" y="15571304"/>
          <a:ext cx="12423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66261</xdr:colOff>
      <xdr:row>91</xdr:row>
      <xdr:rowOff>132522</xdr:rowOff>
    </xdr:from>
    <xdr:to>
      <xdr:col>3</xdr:col>
      <xdr:colOff>8283</xdr:colOff>
      <xdr:row>91</xdr:row>
      <xdr:rowOff>132522</xdr:rowOff>
    </xdr:to>
    <xdr:cxnSp macro="">
      <xdr:nvCxnSpPr>
        <xdr:cNvPr id="28" name="直線コネクタ 27"/>
        <xdr:cNvCxnSpPr/>
      </xdr:nvCxnSpPr>
      <xdr:spPr>
        <a:xfrm>
          <a:off x="405848" y="16134522"/>
          <a:ext cx="13252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88</xdr:row>
      <xdr:rowOff>91108</xdr:rowOff>
    </xdr:from>
    <xdr:to>
      <xdr:col>8</xdr:col>
      <xdr:colOff>33131</xdr:colOff>
      <xdr:row>88</xdr:row>
      <xdr:rowOff>91108</xdr:rowOff>
    </xdr:to>
    <xdr:cxnSp macro="">
      <xdr:nvCxnSpPr>
        <xdr:cNvPr id="30" name="直線コネクタ 29"/>
        <xdr:cNvCxnSpPr/>
      </xdr:nvCxnSpPr>
      <xdr:spPr>
        <a:xfrm>
          <a:off x="1383196" y="15571304"/>
          <a:ext cx="4638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66261</xdr:colOff>
      <xdr:row>85</xdr:row>
      <xdr:rowOff>165652</xdr:rowOff>
    </xdr:from>
    <xdr:to>
      <xdr:col>8</xdr:col>
      <xdr:colOff>66261</xdr:colOff>
      <xdr:row>86</xdr:row>
      <xdr:rowOff>82826</xdr:rowOff>
    </xdr:to>
    <xdr:cxnSp macro="">
      <xdr:nvCxnSpPr>
        <xdr:cNvPr id="40" name="直線コネクタ 39"/>
        <xdr:cNvCxnSpPr/>
      </xdr:nvCxnSpPr>
      <xdr:spPr>
        <a:xfrm>
          <a:off x="1880152" y="15124043"/>
          <a:ext cx="0" cy="911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66261</xdr:colOff>
      <xdr:row>86</xdr:row>
      <xdr:rowOff>74544</xdr:rowOff>
    </xdr:from>
    <xdr:to>
      <xdr:col>9</xdr:col>
      <xdr:colOff>49695</xdr:colOff>
      <xdr:row>86</xdr:row>
      <xdr:rowOff>74544</xdr:rowOff>
    </xdr:to>
    <xdr:cxnSp macro="">
      <xdr:nvCxnSpPr>
        <xdr:cNvPr id="42" name="直線コネクタ 41"/>
        <xdr:cNvCxnSpPr/>
      </xdr:nvCxnSpPr>
      <xdr:spPr>
        <a:xfrm>
          <a:off x="1880152" y="15206870"/>
          <a:ext cx="190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91109</xdr:colOff>
      <xdr:row>88</xdr:row>
      <xdr:rowOff>157369</xdr:rowOff>
    </xdr:from>
    <xdr:to>
      <xdr:col>8</xdr:col>
      <xdr:colOff>91109</xdr:colOff>
      <xdr:row>89</xdr:row>
      <xdr:rowOff>74544</xdr:rowOff>
    </xdr:to>
    <xdr:cxnSp macro="">
      <xdr:nvCxnSpPr>
        <xdr:cNvPr id="44" name="直線コネクタ 43"/>
        <xdr:cNvCxnSpPr/>
      </xdr:nvCxnSpPr>
      <xdr:spPr>
        <a:xfrm>
          <a:off x="1905000" y="15637565"/>
          <a:ext cx="0" cy="911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91109</xdr:colOff>
      <xdr:row>89</xdr:row>
      <xdr:rowOff>82827</xdr:rowOff>
    </xdr:from>
    <xdr:to>
      <xdr:col>9</xdr:col>
      <xdr:colOff>33130</xdr:colOff>
      <xdr:row>89</xdr:row>
      <xdr:rowOff>82827</xdr:rowOff>
    </xdr:to>
    <xdr:cxnSp macro="">
      <xdr:nvCxnSpPr>
        <xdr:cNvPr id="59" name="直線コネクタ 58"/>
        <xdr:cNvCxnSpPr/>
      </xdr:nvCxnSpPr>
      <xdr:spPr>
        <a:xfrm>
          <a:off x="1905000" y="15736957"/>
          <a:ext cx="1490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82826</xdr:colOff>
      <xdr:row>92</xdr:row>
      <xdr:rowOff>8282</xdr:rowOff>
    </xdr:from>
    <xdr:to>
      <xdr:col>8</xdr:col>
      <xdr:colOff>82826</xdr:colOff>
      <xdr:row>92</xdr:row>
      <xdr:rowOff>74543</xdr:rowOff>
    </xdr:to>
    <xdr:cxnSp macro="">
      <xdr:nvCxnSpPr>
        <xdr:cNvPr id="63" name="直線コネクタ 62"/>
        <xdr:cNvCxnSpPr/>
      </xdr:nvCxnSpPr>
      <xdr:spPr>
        <a:xfrm>
          <a:off x="1896717" y="16184217"/>
          <a:ext cx="0" cy="66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82826</xdr:colOff>
      <xdr:row>92</xdr:row>
      <xdr:rowOff>82826</xdr:rowOff>
    </xdr:from>
    <xdr:to>
      <xdr:col>8</xdr:col>
      <xdr:colOff>190500</xdr:colOff>
      <xdr:row>92</xdr:row>
      <xdr:rowOff>82826</xdr:rowOff>
    </xdr:to>
    <xdr:cxnSp macro="">
      <xdr:nvCxnSpPr>
        <xdr:cNvPr id="69" name="直線コネクタ 68"/>
        <xdr:cNvCxnSpPr/>
      </xdr:nvCxnSpPr>
      <xdr:spPr>
        <a:xfrm>
          <a:off x="1896717" y="16258761"/>
          <a:ext cx="10767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91109</xdr:colOff>
      <xdr:row>84</xdr:row>
      <xdr:rowOff>0</xdr:rowOff>
    </xdr:from>
    <xdr:to>
      <xdr:col>13</xdr:col>
      <xdr:colOff>91109</xdr:colOff>
      <xdr:row>85</xdr:row>
      <xdr:rowOff>57979</xdr:rowOff>
    </xdr:to>
    <xdr:cxnSp macro="">
      <xdr:nvCxnSpPr>
        <xdr:cNvPr id="78" name="直線コネクタ 77"/>
        <xdr:cNvCxnSpPr/>
      </xdr:nvCxnSpPr>
      <xdr:spPr>
        <a:xfrm>
          <a:off x="3056283" y="14784457"/>
          <a:ext cx="0" cy="2319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99391</xdr:colOff>
      <xdr:row>85</xdr:row>
      <xdr:rowOff>57979</xdr:rowOff>
    </xdr:from>
    <xdr:to>
      <xdr:col>13</xdr:col>
      <xdr:colOff>240196</xdr:colOff>
      <xdr:row>85</xdr:row>
      <xdr:rowOff>57979</xdr:rowOff>
    </xdr:to>
    <xdr:cxnSp macro="">
      <xdr:nvCxnSpPr>
        <xdr:cNvPr id="86" name="直線コネクタ 85"/>
        <xdr:cNvCxnSpPr/>
      </xdr:nvCxnSpPr>
      <xdr:spPr>
        <a:xfrm>
          <a:off x="3064565" y="15016370"/>
          <a:ext cx="14080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198782</xdr:colOff>
      <xdr:row>85</xdr:row>
      <xdr:rowOff>82826</xdr:rowOff>
    </xdr:from>
    <xdr:to>
      <xdr:col>18</xdr:col>
      <xdr:colOff>256761</xdr:colOff>
      <xdr:row>85</xdr:row>
      <xdr:rowOff>82826</xdr:rowOff>
    </xdr:to>
    <xdr:cxnSp macro="">
      <xdr:nvCxnSpPr>
        <xdr:cNvPr id="91" name="直線コネクタ 90"/>
        <xdr:cNvCxnSpPr/>
      </xdr:nvCxnSpPr>
      <xdr:spPr>
        <a:xfrm>
          <a:off x="3694043" y="15041217"/>
          <a:ext cx="7537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91108</xdr:colOff>
      <xdr:row>85</xdr:row>
      <xdr:rowOff>165652</xdr:rowOff>
    </xdr:from>
    <xdr:to>
      <xdr:col>14</xdr:col>
      <xdr:colOff>91108</xdr:colOff>
      <xdr:row>91</xdr:row>
      <xdr:rowOff>115957</xdr:rowOff>
    </xdr:to>
    <xdr:cxnSp macro="">
      <xdr:nvCxnSpPr>
        <xdr:cNvPr id="95" name="直線コネクタ 94"/>
        <xdr:cNvCxnSpPr/>
      </xdr:nvCxnSpPr>
      <xdr:spPr>
        <a:xfrm>
          <a:off x="3313043" y="15124043"/>
          <a:ext cx="0" cy="9939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91108</xdr:colOff>
      <xdr:row>88</xdr:row>
      <xdr:rowOff>107674</xdr:rowOff>
    </xdr:from>
    <xdr:to>
      <xdr:col>15</xdr:col>
      <xdr:colOff>0</xdr:colOff>
      <xdr:row>88</xdr:row>
      <xdr:rowOff>107674</xdr:rowOff>
    </xdr:to>
    <xdr:cxnSp macro="">
      <xdr:nvCxnSpPr>
        <xdr:cNvPr id="97" name="直線コネクタ 96"/>
        <xdr:cNvCxnSpPr/>
      </xdr:nvCxnSpPr>
      <xdr:spPr>
        <a:xfrm>
          <a:off x="3313043" y="15587870"/>
          <a:ext cx="1822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82827</xdr:colOff>
      <xdr:row>91</xdr:row>
      <xdr:rowOff>99392</xdr:rowOff>
    </xdr:from>
    <xdr:to>
      <xdr:col>15</xdr:col>
      <xdr:colOff>33130</xdr:colOff>
      <xdr:row>91</xdr:row>
      <xdr:rowOff>99392</xdr:rowOff>
    </xdr:to>
    <xdr:cxnSp macro="">
      <xdr:nvCxnSpPr>
        <xdr:cNvPr id="118" name="直線コネクタ 117"/>
        <xdr:cNvCxnSpPr/>
      </xdr:nvCxnSpPr>
      <xdr:spPr>
        <a:xfrm flipH="1">
          <a:off x="3304762" y="16101392"/>
          <a:ext cx="2236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265043</xdr:colOff>
      <xdr:row>88</xdr:row>
      <xdr:rowOff>91108</xdr:rowOff>
    </xdr:from>
    <xdr:to>
      <xdr:col>20</xdr:col>
      <xdr:colOff>0</xdr:colOff>
      <xdr:row>88</xdr:row>
      <xdr:rowOff>91108</xdr:rowOff>
    </xdr:to>
    <xdr:cxnSp macro="">
      <xdr:nvCxnSpPr>
        <xdr:cNvPr id="4" name="直線コネクタ 3"/>
        <xdr:cNvCxnSpPr/>
      </xdr:nvCxnSpPr>
      <xdr:spPr>
        <a:xfrm>
          <a:off x="4456043" y="15571304"/>
          <a:ext cx="20706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8283</xdr:colOff>
      <xdr:row>91</xdr:row>
      <xdr:rowOff>99391</xdr:rowOff>
    </xdr:from>
    <xdr:to>
      <xdr:col>20</xdr:col>
      <xdr:colOff>0</xdr:colOff>
      <xdr:row>91</xdr:row>
      <xdr:rowOff>99391</xdr:rowOff>
    </xdr:to>
    <xdr:cxnSp macro="">
      <xdr:nvCxnSpPr>
        <xdr:cNvPr id="9" name="直線コネクタ 8"/>
        <xdr:cNvCxnSpPr/>
      </xdr:nvCxnSpPr>
      <xdr:spPr>
        <a:xfrm>
          <a:off x="4464326" y="16101391"/>
          <a:ext cx="19878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107674</xdr:colOff>
      <xdr:row>91</xdr:row>
      <xdr:rowOff>165652</xdr:rowOff>
    </xdr:from>
    <xdr:to>
      <xdr:col>20</xdr:col>
      <xdr:colOff>107674</xdr:colOff>
      <xdr:row>92</xdr:row>
      <xdr:rowOff>82826</xdr:rowOff>
    </xdr:to>
    <xdr:cxnSp macro="">
      <xdr:nvCxnSpPr>
        <xdr:cNvPr id="11" name="直線コネクタ 10"/>
        <xdr:cNvCxnSpPr/>
      </xdr:nvCxnSpPr>
      <xdr:spPr>
        <a:xfrm>
          <a:off x="4770783" y="16167652"/>
          <a:ext cx="0" cy="9110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99391</xdr:colOff>
      <xdr:row>92</xdr:row>
      <xdr:rowOff>115956</xdr:rowOff>
    </xdr:from>
    <xdr:to>
      <xdr:col>21</xdr:col>
      <xdr:colOff>16565</xdr:colOff>
      <xdr:row>92</xdr:row>
      <xdr:rowOff>115956</xdr:rowOff>
    </xdr:to>
    <xdr:cxnSp macro="">
      <xdr:nvCxnSpPr>
        <xdr:cNvPr id="17" name="直線コネクタ 16"/>
        <xdr:cNvCxnSpPr/>
      </xdr:nvCxnSpPr>
      <xdr:spPr>
        <a:xfrm>
          <a:off x="4762500" y="16291891"/>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314739</xdr:colOff>
      <xdr:row>151</xdr:row>
      <xdr:rowOff>82826</xdr:rowOff>
    </xdr:from>
    <xdr:to>
      <xdr:col>5</xdr:col>
      <xdr:colOff>0</xdr:colOff>
      <xdr:row>151</xdr:row>
      <xdr:rowOff>82826</xdr:rowOff>
    </xdr:to>
    <xdr:cxnSp macro="">
      <xdr:nvCxnSpPr>
        <xdr:cNvPr id="21" name="直線矢印コネクタ 20"/>
        <xdr:cNvCxnSpPr/>
      </xdr:nvCxnSpPr>
      <xdr:spPr>
        <a:xfrm>
          <a:off x="844826" y="21128935"/>
          <a:ext cx="248478"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8283</xdr:colOff>
      <xdr:row>151</xdr:row>
      <xdr:rowOff>173934</xdr:rowOff>
    </xdr:from>
    <xdr:to>
      <xdr:col>3</xdr:col>
      <xdr:colOff>8283</xdr:colOff>
      <xdr:row>155</xdr:row>
      <xdr:rowOff>91109</xdr:rowOff>
    </xdr:to>
    <xdr:cxnSp macro="">
      <xdr:nvCxnSpPr>
        <xdr:cNvPr id="29" name="直線矢印コネクタ 28"/>
        <xdr:cNvCxnSpPr/>
      </xdr:nvCxnSpPr>
      <xdr:spPr>
        <a:xfrm flipV="1">
          <a:off x="538370" y="21220043"/>
          <a:ext cx="0" cy="6129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155</xdr:row>
      <xdr:rowOff>107674</xdr:rowOff>
    </xdr:from>
    <xdr:to>
      <xdr:col>5</xdr:col>
      <xdr:colOff>24848</xdr:colOff>
      <xdr:row>155</xdr:row>
      <xdr:rowOff>107674</xdr:rowOff>
    </xdr:to>
    <xdr:cxnSp macro="">
      <xdr:nvCxnSpPr>
        <xdr:cNvPr id="33" name="直線矢印コネクタ 32"/>
        <xdr:cNvCxnSpPr/>
      </xdr:nvCxnSpPr>
      <xdr:spPr>
        <a:xfrm>
          <a:off x="530087" y="21849522"/>
          <a:ext cx="588065"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8282</xdr:colOff>
      <xdr:row>152</xdr:row>
      <xdr:rowOff>8283</xdr:rowOff>
    </xdr:from>
    <xdr:to>
      <xdr:col>6</xdr:col>
      <xdr:colOff>8282</xdr:colOff>
      <xdr:row>155</xdr:row>
      <xdr:rowOff>16565</xdr:rowOff>
    </xdr:to>
    <xdr:cxnSp macro="">
      <xdr:nvCxnSpPr>
        <xdr:cNvPr id="36" name="直線矢印コネクタ 35"/>
        <xdr:cNvCxnSpPr/>
      </xdr:nvCxnSpPr>
      <xdr:spPr>
        <a:xfrm>
          <a:off x="1391478" y="21228326"/>
          <a:ext cx="0" cy="5300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8282</xdr:colOff>
      <xdr:row>156</xdr:row>
      <xdr:rowOff>8282</xdr:rowOff>
    </xdr:from>
    <xdr:to>
      <xdr:col>6</xdr:col>
      <xdr:colOff>8282</xdr:colOff>
      <xdr:row>157</xdr:row>
      <xdr:rowOff>24848</xdr:rowOff>
    </xdr:to>
    <xdr:cxnSp macro="">
      <xdr:nvCxnSpPr>
        <xdr:cNvPr id="41" name="直線矢印コネクタ 40"/>
        <xdr:cNvCxnSpPr/>
      </xdr:nvCxnSpPr>
      <xdr:spPr>
        <a:xfrm>
          <a:off x="1391478" y="21924065"/>
          <a:ext cx="0" cy="1905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281609</xdr:colOff>
      <xdr:row>158</xdr:row>
      <xdr:rowOff>8283</xdr:rowOff>
    </xdr:from>
    <xdr:to>
      <xdr:col>5</xdr:col>
      <xdr:colOff>281609</xdr:colOff>
      <xdr:row>158</xdr:row>
      <xdr:rowOff>115957</xdr:rowOff>
    </xdr:to>
    <xdr:cxnSp macro="">
      <xdr:nvCxnSpPr>
        <xdr:cNvPr id="50" name="直線コネクタ 49"/>
        <xdr:cNvCxnSpPr/>
      </xdr:nvCxnSpPr>
      <xdr:spPr>
        <a:xfrm>
          <a:off x="1374913" y="22271935"/>
          <a:ext cx="0" cy="10767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273326</xdr:colOff>
      <xdr:row>158</xdr:row>
      <xdr:rowOff>107674</xdr:rowOff>
    </xdr:from>
    <xdr:to>
      <xdr:col>9</xdr:col>
      <xdr:colOff>16565</xdr:colOff>
      <xdr:row>158</xdr:row>
      <xdr:rowOff>107674</xdr:rowOff>
    </xdr:to>
    <xdr:cxnSp macro="">
      <xdr:nvCxnSpPr>
        <xdr:cNvPr id="70" name="直線矢印コネクタ 69"/>
        <xdr:cNvCxnSpPr/>
      </xdr:nvCxnSpPr>
      <xdr:spPr>
        <a:xfrm>
          <a:off x="1366630" y="22371326"/>
          <a:ext cx="6708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231913</xdr:colOff>
      <xdr:row>151</xdr:row>
      <xdr:rowOff>91108</xdr:rowOff>
    </xdr:from>
    <xdr:to>
      <xdr:col>9</xdr:col>
      <xdr:colOff>173934</xdr:colOff>
      <xdr:row>151</xdr:row>
      <xdr:rowOff>91108</xdr:rowOff>
    </xdr:to>
    <xdr:cxnSp macro="">
      <xdr:nvCxnSpPr>
        <xdr:cNvPr id="73" name="直線コネクタ 72"/>
        <xdr:cNvCxnSpPr/>
      </xdr:nvCxnSpPr>
      <xdr:spPr>
        <a:xfrm>
          <a:off x="1805609" y="21137217"/>
          <a:ext cx="38928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165652</xdr:colOff>
      <xdr:row>150</xdr:row>
      <xdr:rowOff>107674</xdr:rowOff>
    </xdr:from>
    <xdr:to>
      <xdr:col>9</xdr:col>
      <xdr:colOff>165652</xdr:colOff>
      <xdr:row>153</xdr:row>
      <xdr:rowOff>41413</xdr:rowOff>
    </xdr:to>
    <xdr:cxnSp macro="">
      <xdr:nvCxnSpPr>
        <xdr:cNvPr id="77" name="直線コネクタ 76"/>
        <xdr:cNvCxnSpPr/>
      </xdr:nvCxnSpPr>
      <xdr:spPr>
        <a:xfrm>
          <a:off x="2186609" y="20979848"/>
          <a:ext cx="0" cy="4555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165652</xdr:colOff>
      <xdr:row>150</xdr:row>
      <xdr:rowOff>99391</xdr:rowOff>
    </xdr:from>
    <xdr:to>
      <xdr:col>11</xdr:col>
      <xdr:colOff>240196</xdr:colOff>
      <xdr:row>150</xdr:row>
      <xdr:rowOff>99391</xdr:rowOff>
    </xdr:to>
    <xdr:cxnSp macro="">
      <xdr:nvCxnSpPr>
        <xdr:cNvPr id="82" name="直線矢印コネクタ 81"/>
        <xdr:cNvCxnSpPr/>
      </xdr:nvCxnSpPr>
      <xdr:spPr>
        <a:xfrm>
          <a:off x="2186609" y="20971565"/>
          <a:ext cx="52180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165652</xdr:colOff>
      <xdr:row>151</xdr:row>
      <xdr:rowOff>91108</xdr:rowOff>
    </xdr:from>
    <xdr:to>
      <xdr:col>11</xdr:col>
      <xdr:colOff>240196</xdr:colOff>
      <xdr:row>151</xdr:row>
      <xdr:rowOff>91108</xdr:rowOff>
    </xdr:to>
    <xdr:cxnSp macro="">
      <xdr:nvCxnSpPr>
        <xdr:cNvPr id="84" name="直線矢印コネクタ 83"/>
        <xdr:cNvCxnSpPr/>
      </xdr:nvCxnSpPr>
      <xdr:spPr>
        <a:xfrm>
          <a:off x="2186609" y="21137217"/>
          <a:ext cx="52180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157369</xdr:colOff>
      <xdr:row>152</xdr:row>
      <xdr:rowOff>82827</xdr:rowOff>
    </xdr:from>
    <xdr:to>
      <xdr:col>12</xdr:col>
      <xdr:colOff>8282</xdr:colOff>
      <xdr:row>152</xdr:row>
      <xdr:rowOff>82827</xdr:rowOff>
    </xdr:to>
    <xdr:cxnSp macro="">
      <xdr:nvCxnSpPr>
        <xdr:cNvPr id="87" name="直線矢印コネクタ 86"/>
        <xdr:cNvCxnSpPr/>
      </xdr:nvCxnSpPr>
      <xdr:spPr>
        <a:xfrm>
          <a:off x="2178326" y="21302870"/>
          <a:ext cx="5466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165652</xdr:colOff>
      <xdr:row>153</xdr:row>
      <xdr:rowOff>33131</xdr:rowOff>
    </xdr:from>
    <xdr:to>
      <xdr:col>11</xdr:col>
      <xdr:colOff>240196</xdr:colOff>
      <xdr:row>153</xdr:row>
      <xdr:rowOff>33131</xdr:rowOff>
    </xdr:to>
    <xdr:cxnSp macro="">
      <xdr:nvCxnSpPr>
        <xdr:cNvPr id="93" name="直線矢印コネクタ 92"/>
        <xdr:cNvCxnSpPr/>
      </xdr:nvCxnSpPr>
      <xdr:spPr>
        <a:xfrm>
          <a:off x="2186609" y="21427109"/>
          <a:ext cx="52180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8283</xdr:colOff>
      <xdr:row>155</xdr:row>
      <xdr:rowOff>99391</xdr:rowOff>
    </xdr:from>
    <xdr:to>
      <xdr:col>9</xdr:col>
      <xdr:colOff>173934</xdr:colOff>
      <xdr:row>155</xdr:row>
      <xdr:rowOff>99391</xdr:rowOff>
    </xdr:to>
    <xdr:cxnSp macro="">
      <xdr:nvCxnSpPr>
        <xdr:cNvPr id="98" name="直線コネクタ 97"/>
        <xdr:cNvCxnSpPr/>
      </xdr:nvCxnSpPr>
      <xdr:spPr>
        <a:xfrm>
          <a:off x="1822174" y="21841239"/>
          <a:ext cx="3727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182217</xdr:colOff>
      <xdr:row>155</xdr:row>
      <xdr:rowOff>0</xdr:rowOff>
    </xdr:from>
    <xdr:to>
      <xdr:col>9</xdr:col>
      <xdr:colOff>182217</xdr:colOff>
      <xdr:row>156</xdr:row>
      <xdr:rowOff>99391</xdr:rowOff>
    </xdr:to>
    <xdr:cxnSp macro="">
      <xdr:nvCxnSpPr>
        <xdr:cNvPr id="100" name="直線コネクタ 99"/>
        <xdr:cNvCxnSpPr/>
      </xdr:nvCxnSpPr>
      <xdr:spPr>
        <a:xfrm>
          <a:off x="2203174" y="21741848"/>
          <a:ext cx="0" cy="2733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165652</xdr:colOff>
      <xdr:row>155</xdr:row>
      <xdr:rowOff>33130</xdr:rowOff>
    </xdr:from>
    <xdr:to>
      <xdr:col>12</xdr:col>
      <xdr:colOff>16565</xdr:colOff>
      <xdr:row>155</xdr:row>
      <xdr:rowOff>33130</xdr:rowOff>
    </xdr:to>
    <xdr:cxnSp macro="">
      <xdr:nvCxnSpPr>
        <xdr:cNvPr id="107" name="直線矢印コネクタ 106"/>
        <xdr:cNvCxnSpPr/>
      </xdr:nvCxnSpPr>
      <xdr:spPr>
        <a:xfrm>
          <a:off x="2186609" y="21774978"/>
          <a:ext cx="5466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182217</xdr:colOff>
      <xdr:row>156</xdr:row>
      <xdr:rowOff>99391</xdr:rowOff>
    </xdr:from>
    <xdr:to>
      <xdr:col>12</xdr:col>
      <xdr:colOff>16565</xdr:colOff>
      <xdr:row>156</xdr:row>
      <xdr:rowOff>99391</xdr:rowOff>
    </xdr:to>
    <xdr:cxnSp macro="">
      <xdr:nvCxnSpPr>
        <xdr:cNvPr id="109" name="直線矢印コネクタ 108"/>
        <xdr:cNvCxnSpPr/>
      </xdr:nvCxnSpPr>
      <xdr:spPr>
        <a:xfrm>
          <a:off x="2203174" y="22015174"/>
          <a:ext cx="53008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676275</xdr:colOff>
      <xdr:row>9</xdr:row>
      <xdr:rowOff>19050</xdr:rowOff>
    </xdr:from>
    <xdr:to>
      <xdr:col>6</xdr:col>
      <xdr:colOff>676275</xdr:colOff>
      <xdr:row>11</xdr:row>
      <xdr:rowOff>28575</xdr:rowOff>
    </xdr:to>
    <xdr:cxnSp macro="">
      <xdr:nvCxnSpPr>
        <xdr:cNvPr id="3" name="直線矢印コネクタ 2"/>
        <xdr:cNvCxnSpPr/>
      </xdr:nvCxnSpPr>
      <xdr:spPr>
        <a:xfrm>
          <a:off x="4791075" y="15621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676275</xdr:colOff>
      <xdr:row>14</xdr:row>
      <xdr:rowOff>19050</xdr:rowOff>
    </xdr:from>
    <xdr:to>
      <xdr:col>6</xdr:col>
      <xdr:colOff>676275</xdr:colOff>
      <xdr:row>23</xdr:row>
      <xdr:rowOff>0</xdr:rowOff>
    </xdr:to>
    <xdr:cxnSp macro="">
      <xdr:nvCxnSpPr>
        <xdr:cNvPr id="11" name="直線矢印コネクタ 10"/>
        <xdr:cNvCxnSpPr/>
      </xdr:nvCxnSpPr>
      <xdr:spPr>
        <a:xfrm>
          <a:off x="4791075" y="2419350"/>
          <a:ext cx="0" cy="1524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20</xdr:row>
      <xdr:rowOff>19050</xdr:rowOff>
    </xdr:from>
    <xdr:to>
      <xdr:col>3</xdr:col>
      <xdr:colOff>0</xdr:colOff>
      <xdr:row>23</xdr:row>
      <xdr:rowOff>19050</xdr:rowOff>
    </xdr:to>
    <xdr:cxnSp macro="">
      <xdr:nvCxnSpPr>
        <xdr:cNvPr id="15" name="直線矢印コネクタ 14"/>
        <xdr:cNvCxnSpPr/>
      </xdr:nvCxnSpPr>
      <xdr:spPr>
        <a:xfrm>
          <a:off x="2057400" y="3448050"/>
          <a:ext cx="0" cy="514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20</xdr:row>
      <xdr:rowOff>19050</xdr:rowOff>
    </xdr:from>
    <xdr:to>
      <xdr:col>11</xdr:col>
      <xdr:colOff>0</xdr:colOff>
      <xdr:row>22</xdr:row>
      <xdr:rowOff>161925</xdr:rowOff>
    </xdr:to>
    <xdr:cxnSp macro="">
      <xdr:nvCxnSpPr>
        <xdr:cNvPr id="19" name="直線矢印コネクタ 18"/>
        <xdr:cNvCxnSpPr/>
      </xdr:nvCxnSpPr>
      <xdr:spPr>
        <a:xfrm>
          <a:off x="7543800" y="3448050"/>
          <a:ext cx="0" cy="48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676275</xdr:colOff>
      <xdr:row>16</xdr:row>
      <xdr:rowOff>0</xdr:rowOff>
    </xdr:from>
    <xdr:to>
      <xdr:col>11</xdr:col>
      <xdr:colOff>9525</xdr:colOff>
      <xdr:row>16</xdr:row>
      <xdr:rowOff>0</xdr:rowOff>
    </xdr:to>
    <xdr:cxnSp macro="">
      <xdr:nvCxnSpPr>
        <xdr:cNvPr id="23" name="直線コネクタ 22"/>
        <xdr:cNvCxnSpPr/>
      </xdr:nvCxnSpPr>
      <xdr:spPr>
        <a:xfrm>
          <a:off x="2047875" y="2743200"/>
          <a:ext cx="550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16</xdr:row>
      <xdr:rowOff>9525</xdr:rowOff>
    </xdr:from>
    <xdr:to>
      <xdr:col>3</xdr:col>
      <xdr:colOff>0</xdr:colOff>
      <xdr:row>17</xdr:row>
      <xdr:rowOff>0</xdr:rowOff>
    </xdr:to>
    <xdr:cxnSp macro="">
      <xdr:nvCxnSpPr>
        <xdr:cNvPr id="27" name="直線矢印コネクタ 26"/>
        <xdr:cNvCxnSpPr/>
      </xdr:nvCxnSpPr>
      <xdr:spPr>
        <a:xfrm>
          <a:off x="2057400" y="2752725"/>
          <a:ext cx="0" cy="161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676275</xdr:colOff>
      <xdr:row>16</xdr:row>
      <xdr:rowOff>0</xdr:rowOff>
    </xdr:from>
    <xdr:to>
      <xdr:col>10</xdr:col>
      <xdr:colOff>676275</xdr:colOff>
      <xdr:row>16</xdr:row>
      <xdr:rowOff>152400</xdr:rowOff>
    </xdr:to>
    <xdr:cxnSp macro="">
      <xdr:nvCxnSpPr>
        <xdr:cNvPr id="32" name="直線矢印コネクタ 31"/>
        <xdr:cNvCxnSpPr/>
      </xdr:nvCxnSpPr>
      <xdr:spPr>
        <a:xfrm>
          <a:off x="7534275" y="2743200"/>
          <a:ext cx="0" cy="152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26</xdr:row>
      <xdr:rowOff>19050</xdr:rowOff>
    </xdr:from>
    <xdr:to>
      <xdr:col>3</xdr:col>
      <xdr:colOff>0</xdr:colOff>
      <xdr:row>29</xdr:row>
      <xdr:rowOff>38100</xdr:rowOff>
    </xdr:to>
    <xdr:cxnSp macro="">
      <xdr:nvCxnSpPr>
        <xdr:cNvPr id="37" name="直線コネクタ 36"/>
        <xdr:cNvCxnSpPr/>
      </xdr:nvCxnSpPr>
      <xdr:spPr>
        <a:xfrm>
          <a:off x="2057400" y="4476750"/>
          <a:ext cx="0" cy="533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676275</xdr:colOff>
      <xdr:row>26</xdr:row>
      <xdr:rowOff>0</xdr:rowOff>
    </xdr:from>
    <xdr:to>
      <xdr:col>10</xdr:col>
      <xdr:colOff>676275</xdr:colOff>
      <xdr:row>29</xdr:row>
      <xdr:rowOff>28575</xdr:rowOff>
    </xdr:to>
    <xdr:cxnSp macro="">
      <xdr:nvCxnSpPr>
        <xdr:cNvPr id="39" name="直線コネクタ 38"/>
        <xdr:cNvCxnSpPr/>
      </xdr:nvCxnSpPr>
      <xdr:spPr>
        <a:xfrm>
          <a:off x="7534275" y="4457700"/>
          <a:ext cx="0" cy="542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666750</xdr:colOff>
      <xdr:row>29</xdr:row>
      <xdr:rowOff>9525</xdr:rowOff>
    </xdr:from>
    <xdr:to>
      <xdr:col>13</xdr:col>
      <xdr:colOff>9525</xdr:colOff>
      <xdr:row>29</xdr:row>
      <xdr:rowOff>9525</xdr:rowOff>
    </xdr:to>
    <xdr:cxnSp macro="">
      <xdr:nvCxnSpPr>
        <xdr:cNvPr id="41" name="直線コネクタ 40"/>
        <xdr:cNvCxnSpPr/>
      </xdr:nvCxnSpPr>
      <xdr:spPr>
        <a:xfrm>
          <a:off x="2038350" y="4981575"/>
          <a:ext cx="6886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12</xdr:row>
      <xdr:rowOff>142875</xdr:rowOff>
    </xdr:from>
    <xdr:to>
      <xdr:col>13</xdr:col>
      <xdr:colOff>9525</xdr:colOff>
      <xdr:row>29</xdr:row>
      <xdr:rowOff>9526</xdr:rowOff>
    </xdr:to>
    <xdr:cxnSp macro="">
      <xdr:nvCxnSpPr>
        <xdr:cNvPr id="53" name="直線コネクタ 52"/>
        <xdr:cNvCxnSpPr/>
      </xdr:nvCxnSpPr>
      <xdr:spPr>
        <a:xfrm flipV="1">
          <a:off x="8924925" y="2200275"/>
          <a:ext cx="0" cy="27813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12</xdr:row>
      <xdr:rowOff>152400</xdr:rowOff>
    </xdr:from>
    <xdr:to>
      <xdr:col>13</xdr:col>
      <xdr:colOff>19050</xdr:colOff>
      <xdr:row>12</xdr:row>
      <xdr:rowOff>152400</xdr:rowOff>
    </xdr:to>
    <xdr:cxnSp macro="">
      <xdr:nvCxnSpPr>
        <xdr:cNvPr id="67" name="直線矢印コネクタ 66"/>
        <xdr:cNvCxnSpPr/>
      </xdr:nvCxnSpPr>
      <xdr:spPr>
        <a:xfrm flipH="1">
          <a:off x="5505450" y="2209800"/>
          <a:ext cx="3429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676275</xdr:colOff>
      <xdr:row>9</xdr:row>
      <xdr:rowOff>19050</xdr:rowOff>
    </xdr:from>
    <xdr:to>
      <xdr:col>6</xdr:col>
      <xdr:colOff>676275</xdr:colOff>
      <xdr:row>11</xdr:row>
      <xdr:rowOff>28575</xdr:rowOff>
    </xdr:to>
    <xdr:cxnSp macro="">
      <xdr:nvCxnSpPr>
        <xdr:cNvPr id="2" name="直線矢印コネクタ 1"/>
        <xdr:cNvCxnSpPr/>
      </xdr:nvCxnSpPr>
      <xdr:spPr>
        <a:xfrm>
          <a:off x="4791075" y="15621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20</xdr:row>
      <xdr:rowOff>19050</xdr:rowOff>
    </xdr:from>
    <xdr:to>
      <xdr:col>11</xdr:col>
      <xdr:colOff>0</xdr:colOff>
      <xdr:row>22</xdr:row>
      <xdr:rowOff>161925</xdr:rowOff>
    </xdr:to>
    <xdr:cxnSp macro="">
      <xdr:nvCxnSpPr>
        <xdr:cNvPr id="5" name="直線矢印コネクタ 4"/>
        <xdr:cNvCxnSpPr/>
      </xdr:nvCxnSpPr>
      <xdr:spPr>
        <a:xfrm>
          <a:off x="7543800" y="3448050"/>
          <a:ext cx="0" cy="48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676275</xdr:colOff>
      <xdr:row>16</xdr:row>
      <xdr:rowOff>0</xdr:rowOff>
    </xdr:from>
    <xdr:to>
      <xdr:col>11</xdr:col>
      <xdr:colOff>9525</xdr:colOff>
      <xdr:row>16</xdr:row>
      <xdr:rowOff>0</xdr:rowOff>
    </xdr:to>
    <xdr:cxnSp macro="">
      <xdr:nvCxnSpPr>
        <xdr:cNvPr id="6" name="直線コネクタ 5"/>
        <xdr:cNvCxnSpPr/>
      </xdr:nvCxnSpPr>
      <xdr:spPr>
        <a:xfrm>
          <a:off x="2047875" y="2743200"/>
          <a:ext cx="550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16</xdr:row>
      <xdr:rowOff>9525</xdr:rowOff>
    </xdr:from>
    <xdr:to>
      <xdr:col>3</xdr:col>
      <xdr:colOff>0</xdr:colOff>
      <xdr:row>17</xdr:row>
      <xdr:rowOff>0</xdr:rowOff>
    </xdr:to>
    <xdr:cxnSp macro="">
      <xdr:nvCxnSpPr>
        <xdr:cNvPr id="7" name="直線矢印コネクタ 6"/>
        <xdr:cNvCxnSpPr/>
      </xdr:nvCxnSpPr>
      <xdr:spPr>
        <a:xfrm>
          <a:off x="2057400" y="2752725"/>
          <a:ext cx="0" cy="161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676275</xdr:colOff>
      <xdr:row>16</xdr:row>
      <xdr:rowOff>0</xdr:rowOff>
    </xdr:from>
    <xdr:to>
      <xdr:col>10</xdr:col>
      <xdr:colOff>676275</xdr:colOff>
      <xdr:row>16</xdr:row>
      <xdr:rowOff>152400</xdr:rowOff>
    </xdr:to>
    <xdr:cxnSp macro="">
      <xdr:nvCxnSpPr>
        <xdr:cNvPr id="8" name="直線矢印コネクタ 7"/>
        <xdr:cNvCxnSpPr/>
      </xdr:nvCxnSpPr>
      <xdr:spPr>
        <a:xfrm>
          <a:off x="7534275" y="2743200"/>
          <a:ext cx="0" cy="1524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676275</xdr:colOff>
      <xdr:row>26</xdr:row>
      <xdr:rowOff>0</xdr:rowOff>
    </xdr:from>
    <xdr:to>
      <xdr:col>10</xdr:col>
      <xdr:colOff>676275</xdr:colOff>
      <xdr:row>29</xdr:row>
      <xdr:rowOff>28575</xdr:rowOff>
    </xdr:to>
    <xdr:cxnSp macro="">
      <xdr:nvCxnSpPr>
        <xdr:cNvPr id="11" name="直線コネクタ 10"/>
        <xdr:cNvCxnSpPr/>
      </xdr:nvCxnSpPr>
      <xdr:spPr>
        <a:xfrm>
          <a:off x="7534275" y="4457700"/>
          <a:ext cx="0" cy="542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xdr:colOff>
      <xdr:row>12</xdr:row>
      <xdr:rowOff>142875</xdr:rowOff>
    </xdr:from>
    <xdr:to>
      <xdr:col>13</xdr:col>
      <xdr:colOff>9525</xdr:colOff>
      <xdr:row>29</xdr:row>
      <xdr:rowOff>9526</xdr:rowOff>
    </xdr:to>
    <xdr:cxnSp macro="">
      <xdr:nvCxnSpPr>
        <xdr:cNvPr id="13" name="直線コネクタ 12"/>
        <xdr:cNvCxnSpPr/>
      </xdr:nvCxnSpPr>
      <xdr:spPr>
        <a:xfrm flipV="1">
          <a:off x="8924925" y="2200275"/>
          <a:ext cx="0" cy="27813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xdr:colOff>
      <xdr:row>12</xdr:row>
      <xdr:rowOff>152400</xdr:rowOff>
    </xdr:from>
    <xdr:to>
      <xdr:col>13</xdr:col>
      <xdr:colOff>19050</xdr:colOff>
      <xdr:row>12</xdr:row>
      <xdr:rowOff>152400</xdr:rowOff>
    </xdr:to>
    <xdr:cxnSp macro="">
      <xdr:nvCxnSpPr>
        <xdr:cNvPr id="14" name="直線矢印コネクタ 13"/>
        <xdr:cNvCxnSpPr/>
      </xdr:nvCxnSpPr>
      <xdr:spPr>
        <a:xfrm flipH="1">
          <a:off x="5505450" y="2209800"/>
          <a:ext cx="342900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0</xdr:colOff>
      <xdr:row>14</xdr:row>
      <xdr:rowOff>19050</xdr:rowOff>
    </xdr:from>
    <xdr:to>
      <xdr:col>7</xdr:col>
      <xdr:colOff>0</xdr:colOff>
      <xdr:row>15</xdr:row>
      <xdr:rowOff>161925</xdr:rowOff>
    </xdr:to>
    <xdr:cxnSp macro="">
      <xdr:nvCxnSpPr>
        <xdr:cNvPr id="16" name="直線コネクタ 15"/>
        <xdr:cNvCxnSpPr/>
      </xdr:nvCxnSpPr>
      <xdr:spPr>
        <a:xfrm>
          <a:off x="4800600" y="2419350"/>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676275</xdr:colOff>
      <xdr:row>29</xdr:row>
      <xdr:rowOff>9525</xdr:rowOff>
    </xdr:from>
    <xdr:to>
      <xdr:col>13</xdr:col>
      <xdr:colOff>19050</xdr:colOff>
      <xdr:row>29</xdr:row>
      <xdr:rowOff>9525</xdr:rowOff>
    </xdr:to>
    <xdr:cxnSp macro="">
      <xdr:nvCxnSpPr>
        <xdr:cNvPr id="20" name="直線コネクタ 19"/>
        <xdr:cNvCxnSpPr/>
      </xdr:nvCxnSpPr>
      <xdr:spPr>
        <a:xfrm>
          <a:off x="7534275" y="4981575"/>
          <a:ext cx="1400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ennan@sensyu-minami119.jp" TargetMode="External"/><Relationship Id="rId1" Type="http://schemas.openxmlformats.org/officeDocument/2006/relationships/hyperlink" Target="mailto:kikikanri@city.sennan.lg.jp"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L108"/>
  <sheetViews>
    <sheetView showGridLines="0" tabSelected="1" view="pageBreakPreview" zoomScaleNormal="100" zoomScaleSheetLayoutView="100" workbookViewId="0">
      <selection activeCell="A13" sqref="A13"/>
    </sheetView>
  </sheetViews>
  <sheetFormatPr defaultRowHeight="13.5" x14ac:dyDescent="0.15"/>
  <cols>
    <col min="4" max="4" width="4.875" customWidth="1"/>
    <col min="5" max="5" width="3.875" customWidth="1"/>
    <col min="6" max="7" width="3.625" customWidth="1"/>
    <col min="8" max="8" width="3.875" customWidth="1"/>
    <col min="9" max="9" width="4.25" customWidth="1"/>
  </cols>
  <sheetData>
    <row r="3" spans="1:38" x14ac:dyDescent="0.15">
      <c r="A3" s="28" t="s">
        <v>133</v>
      </c>
      <c r="B3" s="28"/>
      <c r="C3" s="28"/>
      <c r="D3" s="28"/>
      <c r="E3" s="28"/>
      <c r="F3" s="28"/>
      <c r="G3" s="28"/>
      <c r="H3" s="28"/>
      <c r="I3" s="28"/>
      <c r="J3" s="28"/>
      <c r="K3" s="28"/>
      <c r="L3" s="28"/>
    </row>
    <row r="4" spans="1:38" x14ac:dyDescent="0.15">
      <c r="A4" s="28"/>
      <c r="B4" s="28"/>
      <c r="C4" s="28"/>
      <c r="D4" s="28"/>
      <c r="E4" s="28"/>
      <c r="F4" s="28"/>
      <c r="G4" s="28"/>
      <c r="H4" s="28"/>
      <c r="I4" s="28"/>
      <c r="J4" s="28"/>
      <c r="K4" s="28"/>
      <c r="L4" s="28"/>
    </row>
    <row r="5" spans="1:38" ht="13.5" customHeight="1" x14ac:dyDescent="0.15">
      <c r="A5" s="28"/>
      <c r="B5" s="28"/>
      <c r="C5" s="28"/>
      <c r="D5" s="28"/>
      <c r="E5" s="28"/>
      <c r="F5" s="28"/>
      <c r="G5" s="28"/>
      <c r="H5" s="28"/>
      <c r="I5" s="28"/>
      <c r="J5" s="28"/>
      <c r="K5" s="28"/>
      <c r="L5" s="28"/>
      <c r="M5" s="3"/>
    </row>
    <row r="6" spans="1:38" x14ac:dyDescent="0.15">
      <c r="A6" s="28"/>
      <c r="B6" s="28"/>
      <c r="C6" s="28"/>
      <c r="D6" s="28"/>
      <c r="E6" s="28"/>
      <c r="F6" s="28"/>
      <c r="G6" s="28"/>
      <c r="H6" s="28"/>
      <c r="I6" s="28"/>
      <c r="J6" s="28"/>
      <c r="K6" s="28"/>
      <c r="L6" s="28"/>
      <c r="M6" s="3"/>
    </row>
    <row r="7" spans="1:38" x14ac:dyDescent="0.15">
      <c r="A7" s="28"/>
      <c r="B7" s="28"/>
      <c r="C7" s="28"/>
      <c r="D7" s="28"/>
      <c r="E7" s="28"/>
      <c r="F7" s="28"/>
      <c r="G7" s="28"/>
      <c r="H7" s="28"/>
      <c r="I7" s="28"/>
      <c r="J7" s="28"/>
      <c r="K7" s="28"/>
      <c r="L7" s="28"/>
      <c r="M7" s="3"/>
    </row>
    <row r="8" spans="1:38" ht="63.75" customHeight="1" x14ac:dyDescent="0.15">
      <c r="A8" s="28"/>
      <c r="B8" s="28"/>
      <c r="C8" s="28"/>
      <c r="D8" s="28"/>
      <c r="E8" s="28"/>
      <c r="F8" s="28"/>
      <c r="G8" s="28"/>
      <c r="H8" s="28"/>
      <c r="I8" s="28"/>
      <c r="J8" s="28"/>
      <c r="K8" s="28"/>
      <c r="L8" s="28"/>
      <c r="M8" s="3"/>
    </row>
    <row r="9" spans="1:38" x14ac:dyDescent="0.15">
      <c r="A9" s="17"/>
      <c r="B9" s="17"/>
      <c r="C9" s="17"/>
      <c r="D9" s="17"/>
      <c r="E9" s="17"/>
      <c r="F9" s="17"/>
      <c r="G9" s="17"/>
      <c r="H9" s="17"/>
      <c r="I9" s="17"/>
      <c r="J9" s="17"/>
      <c r="K9" s="17"/>
      <c r="L9" s="17"/>
      <c r="M9" s="3"/>
    </row>
    <row r="10" spans="1:38" ht="16.5" x14ac:dyDescent="0.15">
      <c r="A10" s="28" t="s">
        <v>248</v>
      </c>
      <c r="B10" s="28"/>
      <c r="C10" s="28"/>
      <c r="D10" s="28"/>
      <c r="E10" s="28"/>
      <c r="F10" s="28"/>
      <c r="G10" s="28"/>
      <c r="H10" s="28"/>
      <c r="I10" s="28"/>
      <c r="J10" s="28"/>
      <c r="K10" s="28"/>
      <c r="L10" s="28"/>
      <c r="M10" s="3"/>
      <c r="AC10" s="22"/>
      <c r="AD10" s="22"/>
      <c r="AE10" s="22"/>
      <c r="AF10" s="22"/>
      <c r="AG10" s="22"/>
      <c r="AH10" s="22"/>
      <c r="AI10" s="22"/>
      <c r="AJ10" s="22"/>
      <c r="AK10" s="22"/>
      <c r="AL10" s="22"/>
    </row>
    <row r="11" spans="1:38" ht="16.5" x14ac:dyDescent="0.15">
      <c r="A11" s="17"/>
      <c r="B11" s="17"/>
      <c r="C11" s="17"/>
      <c r="D11" s="17"/>
      <c r="E11" s="17"/>
      <c r="F11" s="17"/>
      <c r="G11" s="17"/>
      <c r="H11" s="17"/>
      <c r="I11" s="17"/>
      <c r="J11" s="17"/>
      <c r="K11" s="17"/>
      <c r="L11" s="17"/>
      <c r="M11" s="3"/>
      <c r="AC11" s="22"/>
      <c r="AD11" s="22"/>
      <c r="AE11" s="22"/>
      <c r="AF11" s="22"/>
      <c r="AG11" s="22"/>
      <c r="AH11" s="22"/>
      <c r="AI11" s="22"/>
      <c r="AJ11" s="22"/>
      <c r="AK11" s="22"/>
      <c r="AL11" s="22"/>
    </row>
    <row r="12" spans="1:38" ht="16.5" x14ac:dyDescent="0.15">
      <c r="A12" s="18" t="s">
        <v>194</v>
      </c>
      <c r="B12" s="18" t="s">
        <v>195</v>
      </c>
      <c r="C12" s="18" t="s">
        <v>196</v>
      </c>
      <c r="D12" s="18" t="s">
        <v>197</v>
      </c>
      <c r="E12" s="17"/>
      <c r="F12" s="17"/>
      <c r="G12" s="17"/>
      <c r="H12" s="17"/>
      <c r="I12" s="17"/>
      <c r="J12" s="17"/>
      <c r="K12" s="17"/>
      <c r="L12" s="17"/>
      <c r="M12" s="3"/>
      <c r="AC12" s="22"/>
      <c r="AD12" s="22"/>
      <c r="AE12" s="22"/>
      <c r="AF12" s="22"/>
      <c r="AG12" s="22"/>
      <c r="AH12" s="22"/>
      <c r="AI12" s="22"/>
      <c r="AJ12" s="22"/>
      <c r="AK12" s="22"/>
      <c r="AL12" s="22"/>
    </row>
    <row r="13" spans="1:38" ht="16.5" x14ac:dyDescent="0.15">
      <c r="A13" s="14" t="s">
        <v>198</v>
      </c>
      <c r="B13" s="14" t="s">
        <v>198</v>
      </c>
      <c r="C13" s="14" t="s">
        <v>198</v>
      </c>
      <c r="D13" s="14" t="s">
        <v>198</v>
      </c>
      <c r="AC13" s="22"/>
      <c r="AD13" s="22"/>
      <c r="AE13" s="22"/>
      <c r="AF13" s="22"/>
      <c r="AG13" s="22"/>
      <c r="AH13" s="22"/>
      <c r="AI13" s="22"/>
      <c r="AJ13" s="22"/>
      <c r="AK13" s="22"/>
      <c r="AL13" s="22"/>
    </row>
    <row r="14" spans="1:38" ht="16.5" x14ac:dyDescent="0.15">
      <c r="AC14" s="22"/>
      <c r="AD14" s="22"/>
      <c r="AE14" s="22"/>
      <c r="AF14" s="22"/>
      <c r="AG14" s="22"/>
      <c r="AH14" s="22"/>
      <c r="AI14" s="22"/>
      <c r="AJ14" s="22"/>
      <c r="AK14" s="22"/>
      <c r="AL14" s="22"/>
    </row>
    <row r="15" spans="1:38" s="21" customFormat="1" ht="16.5" x14ac:dyDescent="0.15">
      <c r="A15" s="21" t="s">
        <v>250</v>
      </c>
      <c r="AC15" s="22"/>
      <c r="AD15" s="22"/>
      <c r="AE15" s="22"/>
      <c r="AF15" s="22"/>
      <c r="AG15" s="22"/>
      <c r="AH15" s="22"/>
      <c r="AI15" s="22"/>
      <c r="AJ15" s="22"/>
      <c r="AK15" s="22"/>
      <c r="AL15" s="22"/>
    </row>
    <row r="16" spans="1:38" s="21" customFormat="1" ht="16.5" x14ac:dyDescent="0.15">
      <c r="AC16" s="22"/>
      <c r="AD16" s="22"/>
      <c r="AE16" s="22"/>
      <c r="AF16" s="22"/>
      <c r="AG16" s="22"/>
      <c r="AH16" s="22"/>
      <c r="AI16" s="22"/>
      <c r="AJ16" s="22"/>
      <c r="AK16" s="22"/>
      <c r="AL16" s="22"/>
    </row>
    <row r="17" spans="1:38" s="21" customFormat="1" ht="16.5" x14ac:dyDescent="0.15">
      <c r="A17" s="23" t="s">
        <v>251</v>
      </c>
      <c r="AC17" s="22"/>
      <c r="AD17" s="22"/>
      <c r="AE17" s="22"/>
      <c r="AF17" s="22"/>
      <c r="AG17" s="22"/>
      <c r="AH17" s="22"/>
      <c r="AI17" s="22"/>
      <c r="AJ17" s="22"/>
      <c r="AK17" s="22"/>
      <c r="AL17" s="22"/>
    </row>
    <row r="18" spans="1:38" s="21" customFormat="1" ht="16.5" x14ac:dyDescent="0.15">
      <c r="A18" s="14" t="s">
        <v>253</v>
      </c>
      <c r="AC18" s="22"/>
      <c r="AD18" s="22"/>
      <c r="AE18" s="22"/>
      <c r="AF18" s="22"/>
      <c r="AG18" s="22"/>
      <c r="AH18" s="22"/>
      <c r="AI18" s="22"/>
      <c r="AJ18" s="22"/>
      <c r="AK18" s="22"/>
      <c r="AL18" s="22"/>
    </row>
    <row r="19" spans="1:38" s="21" customFormat="1" ht="16.5" x14ac:dyDescent="0.15">
      <c r="AC19" s="22"/>
      <c r="AD19" s="22"/>
      <c r="AE19" s="22"/>
      <c r="AF19" s="22"/>
      <c r="AG19" s="22"/>
      <c r="AH19" s="22"/>
      <c r="AI19" s="22"/>
      <c r="AJ19" s="22"/>
      <c r="AK19" s="22"/>
      <c r="AL19" s="22"/>
    </row>
    <row r="20" spans="1:38" s="21" customFormat="1" ht="16.5" x14ac:dyDescent="0.15">
      <c r="A20" s="24" t="s">
        <v>266</v>
      </c>
      <c r="AC20" s="22"/>
      <c r="AD20" s="22"/>
      <c r="AE20" s="22"/>
      <c r="AF20" s="22"/>
      <c r="AG20" s="22"/>
      <c r="AH20" s="22"/>
      <c r="AI20" s="22"/>
      <c r="AJ20" s="22"/>
      <c r="AK20" s="22"/>
      <c r="AL20" s="22"/>
    </row>
    <row r="21" spans="1:38" s="21" customFormat="1" ht="16.5" x14ac:dyDescent="0.15">
      <c r="A21" s="196" t="s">
        <v>267</v>
      </c>
      <c r="AC21" s="22"/>
      <c r="AD21" s="22"/>
      <c r="AE21" s="22"/>
      <c r="AF21" s="22"/>
      <c r="AG21" s="22"/>
      <c r="AH21" s="22"/>
      <c r="AI21" s="22"/>
      <c r="AJ21" s="22"/>
      <c r="AK21" s="22"/>
      <c r="AL21" s="22"/>
    </row>
    <row r="22" spans="1:38" s="21" customFormat="1" ht="16.5" x14ac:dyDescent="0.15">
      <c r="AC22" s="22"/>
      <c r="AD22" s="22"/>
      <c r="AE22" s="22"/>
      <c r="AF22" s="22"/>
      <c r="AG22" s="22"/>
      <c r="AH22" s="22"/>
      <c r="AI22" s="22"/>
      <c r="AJ22" s="22"/>
      <c r="AK22" s="22"/>
      <c r="AL22" s="22"/>
    </row>
    <row r="23" spans="1:38" ht="16.5" x14ac:dyDescent="0.15">
      <c r="A23" s="35" t="s">
        <v>0</v>
      </c>
      <c r="B23" s="35"/>
      <c r="C23" s="35"/>
      <c r="D23" s="39" t="s">
        <v>122</v>
      </c>
      <c r="E23" s="40"/>
      <c r="F23" s="40"/>
      <c r="G23" s="40"/>
      <c r="H23" s="40"/>
      <c r="I23" s="40"/>
      <c r="J23" s="40"/>
      <c r="K23" s="40"/>
      <c r="L23" s="41"/>
      <c r="M23" s="25" t="s">
        <v>123</v>
      </c>
      <c r="N23" s="25"/>
      <c r="O23" s="25"/>
      <c r="AC23" s="22"/>
      <c r="AD23" s="22"/>
      <c r="AE23" s="22"/>
      <c r="AF23" s="22"/>
      <c r="AG23" s="22"/>
      <c r="AH23" s="22"/>
      <c r="AI23" s="22"/>
      <c r="AJ23" s="22"/>
      <c r="AK23" s="22"/>
      <c r="AL23" s="22"/>
    </row>
    <row r="24" spans="1:38" ht="16.5" x14ac:dyDescent="0.15">
      <c r="A24" s="42" t="s">
        <v>1</v>
      </c>
      <c r="B24" s="43"/>
      <c r="C24" s="43"/>
      <c r="D24" s="43"/>
      <c r="E24" s="43"/>
      <c r="F24" s="43"/>
      <c r="G24" s="43"/>
      <c r="H24" s="43"/>
      <c r="I24" s="43"/>
      <c r="J24" s="43"/>
      <c r="K24" s="43"/>
      <c r="L24" s="44"/>
      <c r="M24" s="26"/>
      <c r="N24" s="26"/>
      <c r="O24" s="26"/>
      <c r="AC24" s="22"/>
      <c r="AD24" s="22"/>
      <c r="AE24" s="22"/>
      <c r="AF24" s="22"/>
      <c r="AG24" s="22"/>
      <c r="AH24" s="22"/>
      <c r="AI24" s="22"/>
      <c r="AJ24" s="22"/>
      <c r="AK24" s="22"/>
      <c r="AL24" s="22"/>
    </row>
    <row r="25" spans="1:38" ht="8.25" customHeight="1" x14ac:dyDescent="0.15">
      <c r="A25" s="45"/>
      <c r="B25" s="46"/>
      <c r="C25" s="46"/>
      <c r="D25" s="46"/>
      <c r="E25" s="46"/>
      <c r="F25" s="46"/>
      <c r="G25" s="46"/>
      <c r="H25" s="46"/>
      <c r="I25" s="46"/>
      <c r="J25" s="46"/>
      <c r="K25" s="46"/>
      <c r="L25" s="47"/>
      <c r="M25" s="26"/>
      <c r="N25" s="26"/>
      <c r="O25" s="26"/>
      <c r="AC25" s="22"/>
      <c r="AD25" s="22"/>
      <c r="AE25" s="22"/>
      <c r="AF25" s="22"/>
      <c r="AG25" s="22"/>
      <c r="AH25" s="22"/>
      <c r="AI25" s="22"/>
      <c r="AJ25" s="22"/>
      <c r="AK25" s="22"/>
      <c r="AL25" s="22"/>
    </row>
    <row r="26" spans="1:38" ht="16.5" x14ac:dyDescent="0.15">
      <c r="A26" s="36" t="s">
        <v>2</v>
      </c>
      <c r="B26" s="37"/>
      <c r="C26" s="38"/>
      <c r="D26" s="14">
        <v>2021</v>
      </c>
      <c r="E26" s="15" t="s">
        <v>3</v>
      </c>
      <c r="F26" s="14">
        <v>6</v>
      </c>
      <c r="G26" s="15" t="s">
        <v>65</v>
      </c>
      <c r="H26" s="14">
        <v>1</v>
      </c>
      <c r="I26" s="15" t="s">
        <v>66</v>
      </c>
      <c r="J26" s="50"/>
      <c r="K26" s="51"/>
      <c r="L26" s="52"/>
      <c r="M26" s="27">
        <v>44377</v>
      </c>
      <c r="N26" s="27"/>
      <c r="O26" s="27"/>
      <c r="AC26" s="22" t="s">
        <v>209</v>
      </c>
      <c r="AD26" s="22"/>
      <c r="AE26" s="22"/>
      <c r="AF26" s="22"/>
      <c r="AG26" s="22"/>
      <c r="AH26" s="22"/>
      <c r="AI26" s="22"/>
      <c r="AJ26" s="22"/>
      <c r="AK26" s="22"/>
      <c r="AL26" s="22"/>
    </row>
    <row r="27" spans="1:38" ht="8.25" customHeight="1" x14ac:dyDescent="0.15">
      <c r="A27" s="32"/>
      <c r="B27" s="33"/>
      <c r="C27" s="33"/>
      <c r="D27" s="33"/>
      <c r="E27" s="33"/>
      <c r="F27" s="33"/>
      <c r="G27" s="33"/>
      <c r="H27" s="33"/>
      <c r="I27" s="33"/>
      <c r="J27" s="33"/>
      <c r="K27" s="33"/>
      <c r="L27" s="34"/>
      <c r="M27" s="27"/>
      <c r="N27" s="27"/>
      <c r="O27" s="27"/>
      <c r="AC27" s="22" t="s">
        <v>210</v>
      </c>
      <c r="AD27" s="22"/>
      <c r="AE27" s="22"/>
      <c r="AF27" s="22"/>
      <c r="AG27" s="22"/>
      <c r="AH27" s="22"/>
      <c r="AI27" s="22"/>
      <c r="AJ27" s="22"/>
      <c r="AK27" s="22"/>
      <c r="AL27" s="22"/>
    </row>
    <row r="28" spans="1:38" ht="16.5" x14ac:dyDescent="0.15">
      <c r="A28" s="53" t="s">
        <v>4</v>
      </c>
      <c r="B28" s="53"/>
      <c r="C28" s="53"/>
      <c r="D28" s="48" t="s">
        <v>6</v>
      </c>
      <c r="E28" s="48"/>
      <c r="F28" s="48"/>
      <c r="G28" s="48"/>
      <c r="H28" s="48"/>
      <c r="I28" s="48"/>
      <c r="J28" s="48"/>
      <c r="K28" s="48"/>
      <c r="L28" s="48"/>
      <c r="M28" s="72" t="s">
        <v>124</v>
      </c>
      <c r="N28" s="73"/>
      <c r="O28" s="74"/>
      <c r="AC28" s="22" t="s">
        <v>211</v>
      </c>
      <c r="AD28" s="22"/>
      <c r="AE28" s="22"/>
      <c r="AF28" s="22"/>
      <c r="AG28" s="22"/>
      <c r="AH28" s="22"/>
      <c r="AI28" s="22"/>
      <c r="AJ28" s="22"/>
      <c r="AK28" s="22"/>
      <c r="AL28" s="22"/>
    </row>
    <row r="29" spans="1:38" s="21" customFormat="1" ht="9.75" customHeight="1" x14ac:dyDescent="0.15">
      <c r="A29" s="36"/>
      <c r="B29" s="37"/>
      <c r="C29" s="37"/>
      <c r="D29" s="37"/>
      <c r="E29" s="37"/>
      <c r="F29" s="37"/>
      <c r="G29" s="37"/>
      <c r="H29" s="37"/>
      <c r="I29" s="37"/>
      <c r="J29" s="37"/>
      <c r="K29" s="37"/>
      <c r="L29" s="38"/>
      <c r="M29" s="75"/>
      <c r="N29" s="76"/>
      <c r="O29" s="77"/>
      <c r="AC29" s="22" t="s">
        <v>212</v>
      </c>
      <c r="AD29" s="22"/>
      <c r="AE29" s="22"/>
      <c r="AF29" s="22"/>
      <c r="AG29" s="22"/>
      <c r="AH29" s="22"/>
      <c r="AI29" s="22"/>
      <c r="AJ29" s="22"/>
      <c r="AK29" s="22"/>
      <c r="AL29" s="22"/>
    </row>
    <row r="30" spans="1:38" s="21" customFormat="1" ht="16.5" x14ac:dyDescent="0.15">
      <c r="A30" s="36" t="s">
        <v>262</v>
      </c>
      <c r="B30" s="37"/>
      <c r="C30" s="38"/>
      <c r="D30" s="69" t="s">
        <v>264</v>
      </c>
      <c r="E30" s="70"/>
      <c r="F30" s="70"/>
      <c r="G30" s="70"/>
      <c r="H30" s="70"/>
      <c r="I30" s="70"/>
      <c r="J30" s="70"/>
      <c r="K30" s="70"/>
      <c r="L30" s="71"/>
      <c r="M30" s="72" t="s">
        <v>263</v>
      </c>
      <c r="N30" s="73"/>
      <c r="O30" s="74"/>
      <c r="AC30" s="22" t="s">
        <v>213</v>
      </c>
      <c r="AD30" s="22"/>
      <c r="AE30" s="22"/>
      <c r="AF30" s="22"/>
      <c r="AG30" s="22"/>
      <c r="AH30" s="22"/>
      <c r="AI30" s="22"/>
      <c r="AJ30" s="22"/>
      <c r="AK30" s="22"/>
      <c r="AL30" s="22"/>
    </row>
    <row r="31" spans="1:38" ht="8.25" customHeight="1" x14ac:dyDescent="0.15">
      <c r="A31" s="53"/>
      <c r="B31" s="53"/>
      <c r="C31" s="53"/>
      <c r="D31" s="53"/>
      <c r="E31" s="53"/>
      <c r="F31" s="53"/>
      <c r="G31" s="53"/>
      <c r="H31" s="53"/>
      <c r="I31" s="53"/>
      <c r="J31" s="53"/>
      <c r="K31" s="53"/>
      <c r="L31" s="53"/>
      <c r="M31" s="75"/>
      <c r="N31" s="76"/>
      <c r="O31" s="77"/>
      <c r="AC31" s="22" t="s">
        <v>214</v>
      </c>
      <c r="AD31" s="22"/>
      <c r="AE31" s="22"/>
      <c r="AF31" s="22"/>
      <c r="AG31" s="22"/>
      <c r="AH31" s="22"/>
      <c r="AI31" s="22"/>
      <c r="AJ31" s="22"/>
      <c r="AK31" s="22"/>
      <c r="AL31" s="22"/>
    </row>
    <row r="32" spans="1:38" ht="16.5" x14ac:dyDescent="0.15">
      <c r="A32" s="49" t="s">
        <v>246</v>
      </c>
      <c r="B32" s="49"/>
      <c r="C32" s="49"/>
      <c r="D32" s="29" t="s">
        <v>209</v>
      </c>
      <c r="E32" s="30"/>
      <c r="F32" s="30"/>
      <c r="G32" s="30"/>
      <c r="H32" s="30"/>
      <c r="I32" s="30"/>
      <c r="J32" s="30"/>
      <c r="K32" s="30"/>
      <c r="L32" s="31"/>
      <c r="M32" s="25" t="s">
        <v>247</v>
      </c>
      <c r="N32" s="25"/>
      <c r="O32" s="25"/>
      <c r="AC32" s="22" t="s">
        <v>215</v>
      </c>
      <c r="AD32" s="22"/>
      <c r="AE32" s="22"/>
      <c r="AF32" s="22"/>
      <c r="AG32" s="22"/>
      <c r="AH32" s="22"/>
      <c r="AI32" s="22"/>
      <c r="AJ32" s="22"/>
      <c r="AK32" s="22"/>
      <c r="AL32" s="22"/>
    </row>
    <row r="33" spans="1:38" ht="8.25" customHeight="1" x14ac:dyDescent="0.15">
      <c r="A33" s="54"/>
      <c r="B33" s="55"/>
      <c r="C33" s="55"/>
      <c r="D33" s="55"/>
      <c r="E33" s="55"/>
      <c r="F33" s="55"/>
      <c r="G33" s="55"/>
      <c r="H33" s="55"/>
      <c r="I33" s="55"/>
      <c r="J33" s="55"/>
      <c r="K33" s="55"/>
      <c r="L33" s="56"/>
      <c r="M33" s="25"/>
      <c r="N33" s="25"/>
      <c r="O33" s="25"/>
      <c r="AC33" s="22" t="s">
        <v>216</v>
      </c>
      <c r="AD33" s="22"/>
      <c r="AE33" s="22"/>
      <c r="AF33" s="22"/>
      <c r="AG33" s="22"/>
      <c r="AH33" s="22"/>
      <c r="AI33" s="22"/>
      <c r="AJ33" s="22"/>
      <c r="AK33" s="22"/>
      <c r="AL33" s="22"/>
    </row>
    <row r="34" spans="1:38" ht="13.5" customHeight="1" x14ac:dyDescent="0.15">
      <c r="A34" s="49" t="s">
        <v>62</v>
      </c>
      <c r="B34" s="49"/>
      <c r="C34" s="49"/>
      <c r="D34" s="48" t="s">
        <v>89</v>
      </c>
      <c r="E34" s="48"/>
      <c r="F34" s="48"/>
      <c r="G34" s="48"/>
      <c r="H34" s="48"/>
      <c r="I34" s="48"/>
      <c r="J34" s="48"/>
      <c r="K34" s="48"/>
      <c r="L34" s="48"/>
      <c r="M34" s="25" t="s">
        <v>125</v>
      </c>
      <c r="N34" s="25"/>
      <c r="O34" s="25"/>
      <c r="AC34" s="22" t="s">
        <v>217</v>
      </c>
      <c r="AD34" s="22"/>
      <c r="AE34" s="22"/>
      <c r="AF34" s="22"/>
      <c r="AG34" s="22"/>
      <c r="AH34" s="22"/>
      <c r="AI34" s="22"/>
      <c r="AJ34" s="22"/>
      <c r="AK34" s="22"/>
      <c r="AL34" s="22"/>
    </row>
    <row r="35" spans="1:38" ht="8.25" customHeight="1" x14ac:dyDescent="0.15">
      <c r="A35" s="53"/>
      <c r="B35" s="53"/>
      <c r="C35" s="53"/>
      <c r="D35" s="53"/>
      <c r="E35" s="53"/>
      <c r="F35" s="53"/>
      <c r="G35" s="53"/>
      <c r="H35" s="53"/>
      <c r="I35" s="53"/>
      <c r="J35" s="53"/>
      <c r="K35" s="53"/>
      <c r="L35" s="53"/>
      <c r="M35" s="25"/>
      <c r="N35" s="25"/>
      <c r="O35" s="25"/>
      <c r="AC35" s="22" t="s">
        <v>218</v>
      </c>
      <c r="AD35" s="22"/>
      <c r="AE35" s="22"/>
      <c r="AF35" s="22"/>
      <c r="AG35" s="22"/>
      <c r="AH35" s="22"/>
      <c r="AI35" s="22"/>
      <c r="AJ35" s="22"/>
      <c r="AK35" s="22"/>
      <c r="AL35" s="22"/>
    </row>
    <row r="36" spans="1:38" ht="13.5" customHeight="1" x14ac:dyDescent="0.15">
      <c r="A36" s="64" t="s">
        <v>64</v>
      </c>
      <c r="B36" s="64"/>
      <c r="C36" s="64"/>
      <c r="D36" s="197" t="s">
        <v>189</v>
      </c>
      <c r="E36" s="197"/>
      <c r="F36" s="197"/>
      <c r="G36" s="197"/>
      <c r="H36" s="197"/>
      <c r="I36" s="197"/>
      <c r="J36" s="197"/>
      <c r="K36" s="197"/>
      <c r="L36" s="197"/>
      <c r="M36" s="25" t="s">
        <v>131</v>
      </c>
      <c r="N36" s="25"/>
      <c r="O36" s="25"/>
      <c r="AC36" s="22" t="s">
        <v>219</v>
      </c>
      <c r="AD36" s="22"/>
      <c r="AE36" s="22"/>
      <c r="AF36" s="22"/>
      <c r="AG36" s="22"/>
      <c r="AH36" s="22"/>
      <c r="AI36" s="22"/>
      <c r="AJ36" s="22"/>
      <c r="AK36" s="22"/>
      <c r="AL36" s="22"/>
    </row>
    <row r="37" spans="1:38" ht="16.5" x14ac:dyDescent="0.15">
      <c r="A37" s="64"/>
      <c r="B37" s="64"/>
      <c r="C37" s="64"/>
      <c r="D37" s="197"/>
      <c r="E37" s="197"/>
      <c r="F37" s="197"/>
      <c r="G37" s="197"/>
      <c r="H37" s="197"/>
      <c r="I37" s="197"/>
      <c r="J37" s="197"/>
      <c r="K37" s="197"/>
      <c r="L37" s="197"/>
      <c r="M37" s="25"/>
      <c r="N37" s="25"/>
      <c r="O37" s="25"/>
      <c r="AC37" s="22" t="s">
        <v>220</v>
      </c>
      <c r="AD37" s="22"/>
      <c r="AE37" s="22"/>
      <c r="AF37" s="22"/>
      <c r="AG37" s="22"/>
      <c r="AH37" s="22"/>
      <c r="AI37" s="22"/>
      <c r="AJ37" s="22"/>
      <c r="AK37" s="22"/>
      <c r="AL37" s="22"/>
    </row>
    <row r="38" spans="1:38" ht="8.25" customHeight="1" x14ac:dyDescent="0.15">
      <c r="A38" s="49"/>
      <c r="B38" s="49"/>
      <c r="C38" s="49"/>
      <c r="D38" s="49"/>
      <c r="E38" s="49"/>
      <c r="F38" s="49"/>
      <c r="G38" s="49"/>
      <c r="H38" s="49"/>
      <c r="I38" s="49"/>
      <c r="J38" s="49"/>
      <c r="K38" s="49"/>
      <c r="L38" s="49"/>
      <c r="M38" s="25"/>
      <c r="N38" s="25"/>
      <c r="O38" s="25"/>
      <c r="AC38" s="22" t="s">
        <v>221</v>
      </c>
      <c r="AD38" s="22"/>
      <c r="AE38" s="22"/>
      <c r="AF38" s="22"/>
      <c r="AG38" s="22"/>
      <c r="AH38" s="22"/>
      <c r="AI38" s="22"/>
      <c r="AJ38" s="22"/>
      <c r="AK38" s="22"/>
      <c r="AL38" s="22"/>
    </row>
    <row r="39" spans="1:38" ht="16.5" x14ac:dyDescent="0.15">
      <c r="A39" s="53" t="s">
        <v>86</v>
      </c>
      <c r="B39" s="53"/>
      <c r="C39" s="53"/>
      <c r="D39" s="48" t="s">
        <v>87</v>
      </c>
      <c r="E39" s="48"/>
      <c r="F39" s="48"/>
      <c r="G39" s="48"/>
      <c r="H39" s="48"/>
      <c r="I39" s="48"/>
      <c r="J39" s="48"/>
      <c r="K39" s="48"/>
      <c r="L39" s="48"/>
      <c r="M39" s="25" t="s">
        <v>126</v>
      </c>
      <c r="N39" s="25"/>
      <c r="O39" s="25"/>
      <c r="AC39" s="22" t="s">
        <v>222</v>
      </c>
      <c r="AD39" s="22"/>
      <c r="AE39" s="22"/>
      <c r="AF39" s="22"/>
      <c r="AG39" s="22"/>
      <c r="AH39" s="22"/>
      <c r="AI39" s="22"/>
      <c r="AJ39" s="22"/>
      <c r="AK39" s="22"/>
      <c r="AL39" s="22"/>
    </row>
    <row r="40" spans="1:38" ht="8.25" customHeight="1" x14ac:dyDescent="0.15">
      <c r="A40" s="53"/>
      <c r="B40" s="53"/>
      <c r="C40" s="53"/>
      <c r="D40" s="53"/>
      <c r="E40" s="53"/>
      <c r="F40" s="53"/>
      <c r="G40" s="53"/>
      <c r="H40" s="53"/>
      <c r="I40" s="53"/>
      <c r="J40" s="53"/>
      <c r="K40" s="53"/>
      <c r="L40" s="53"/>
      <c r="M40" s="25"/>
      <c r="N40" s="25"/>
      <c r="O40" s="25"/>
      <c r="AC40" s="22" t="s">
        <v>223</v>
      </c>
      <c r="AD40" s="22"/>
      <c r="AE40" s="22"/>
      <c r="AF40" s="22"/>
      <c r="AG40" s="22"/>
      <c r="AH40" s="22"/>
      <c r="AI40" s="22"/>
      <c r="AJ40" s="22"/>
      <c r="AK40" s="22"/>
      <c r="AL40" s="22"/>
    </row>
    <row r="41" spans="1:38" ht="16.5" x14ac:dyDescent="0.15">
      <c r="A41" s="49" t="s">
        <v>88</v>
      </c>
      <c r="B41" s="49"/>
      <c r="C41" s="49"/>
      <c r="D41" s="48" t="s">
        <v>111</v>
      </c>
      <c r="E41" s="48"/>
      <c r="F41" s="48"/>
      <c r="G41" s="48"/>
      <c r="H41" s="48"/>
      <c r="I41" s="48"/>
      <c r="J41" s="48"/>
      <c r="K41" s="48"/>
      <c r="L41" s="48"/>
      <c r="M41" s="81" t="s">
        <v>132</v>
      </c>
      <c r="N41" s="82"/>
      <c r="O41" s="83"/>
      <c r="AC41" s="22" t="s">
        <v>224</v>
      </c>
      <c r="AD41" s="22"/>
      <c r="AE41" s="22"/>
      <c r="AF41" s="22"/>
      <c r="AG41" s="22"/>
      <c r="AH41" s="22"/>
      <c r="AI41" s="22"/>
      <c r="AJ41" s="22"/>
      <c r="AK41" s="22"/>
      <c r="AL41" s="22"/>
    </row>
    <row r="42" spans="1:38" s="21" customFormat="1" ht="8.25" customHeight="1" x14ac:dyDescent="0.15">
      <c r="A42" s="49"/>
      <c r="B42" s="49"/>
      <c r="C42" s="49"/>
      <c r="D42" s="49"/>
      <c r="E42" s="49"/>
      <c r="F42" s="49"/>
      <c r="G42" s="49"/>
      <c r="H42" s="49"/>
      <c r="I42" s="49"/>
      <c r="J42" s="49"/>
      <c r="K42" s="49"/>
      <c r="L42" s="49"/>
      <c r="M42" s="81"/>
      <c r="N42" s="82"/>
      <c r="O42" s="83"/>
      <c r="AC42" s="22" t="s">
        <v>225</v>
      </c>
      <c r="AD42" s="22"/>
      <c r="AE42" s="22"/>
      <c r="AF42" s="22"/>
      <c r="AG42" s="22"/>
      <c r="AH42" s="22"/>
      <c r="AI42" s="22"/>
      <c r="AJ42" s="22"/>
      <c r="AK42" s="22"/>
      <c r="AL42" s="22"/>
    </row>
    <row r="43" spans="1:38" s="21" customFormat="1" ht="16.5" x14ac:dyDescent="0.15">
      <c r="A43" s="49" t="s">
        <v>281</v>
      </c>
      <c r="B43" s="49"/>
      <c r="C43" s="49"/>
      <c r="D43" s="87" t="s">
        <v>284</v>
      </c>
      <c r="E43" s="87"/>
      <c r="F43" s="87"/>
      <c r="G43" s="87"/>
      <c r="H43" s="87"/>
      <c r="I43" s="87"/>
      <c r="J43" s="87"/>
      <c r="K43" s="87"/>
      <c r="L43" s="69"/>
      <c r="M43" s="81" t="s">
        <v>285</v>
      </c>
      <c r="N43" s="82"/>
      <c r="O43" s="83"/>
      <c r="AC43" s="22" t="s">
        <v>226</v>
      </c>
      <c r="AD43" s="22"/>
      <c r="AE43" s="22"/>
      <c r="AF43" s="22"/>
      <c r="AG43" s="22"/>
      <c r="AH43" s="22"/>
      <c r="AI43" s="22"/>
      <c r="AJ43" s="22"/>
      <c r="AK43" s="22"/>
      <c r="AL43" s="22"/>
    </row>
    <row r="44" spans="1:38" s="21" customFormat="1" ht="8.25" customHeight="1" x14ac:dyDescent="0.15">
      <c r="A44" s="49"/>
      <c r="B44" s="49"/>
      <c r="C44" s="49"/>
      <c r="D44" s="49"/>
      <c r="E44" s="49"/>
      <c r="F44" s="49"/>
      <c r="G44" s="49"/>
      <c r="H44" s="49"/>
      <c r="I44" s="49"/>
      <c r="J44" s="49"/>
      <c r="K44" s="49"/>
      <c r="L44" s="80"/>
      <c r="M44" s="81"/>
      <c r="N44" s="82"/>
      <c r="O44" s="83"/>
      <c r="AC44" s="22" t="s">
        <v>227</v>
      </c>
      <c r="AD44" s="22"/>
      <c r="AE44" s="22"/>
      <c r="AF44" s="22"/>
      <c r="AG44" s="22"/>
      <c r="AH44" s="22"/>
      <c r="AI44" s="22"/>
      <c r="AJ44" s="22"/>
      <c r="AK44" s="22"/>
      <c r="AL44" s="22"/>
    </row>
    <row r="45" spans="1:38" s="21" customFormat="1" ht="16.5" x14ac:dyDescent="0.15">
      <c r="A45" s="49" t="s">
        <v>282</v>
      </c>
      <c r="B45" s="49"/>
      <c r="C45" s="49"/>
      <c r="D45" s="87" t="s">
        <v>286</v>
      </c>
      <c r="E45" s="87"/>
      <c r="F45" s="87"/>
      <c r="G45" s="87"/>
      <c r="H45" s="87"/>
      <c r="I45" s="87"/>
      <c r="J45" s="87"/>
      <c r="K45" s="87"/>
      <c r="L45" s="69"/>
      <c r="M45" s="81" t="s">
        <v>287</v>
      </c>
      <c r="N45" s="82"/>
      <c r="O45" s="83"/>
      <c r="AC45" s="22" t="s">
        <v>228</v>
      </c>
      <c r="AD45" s="22"/>
      <c r="AE45" s="22"/>
      <c r="AF45" s="22"/>
      <c r="AG45" s="22"/>
      <c r="AH45" s="22"/>
      <c r="AI45" s="22"/>
      <c r="AJ45" s="22"/>
      <c r="AK45" s="22"/>
      <c r="AL45" s="22"/>
    </row>
    <row r="46" spans="1:38" s="21" customFormat="1" ht="8.25" customHeight="1" x14ac:dyDescent="0.15">
      <c r="A46" s="49"/>
      <c r="B46" s="49"/>
      <c r="C46" s="49"/>
      <c r="D46" s="49"/>
      <c r="E46" s="49"/>
      <c r="F46" s="49"/>
      <c r="G46" s="49"/>
      <c r="H46" s="49"/>
      <c r="I46" s="49"/>
      <c r="J46" s="49"/>
      <c r="K46" s="49"/>
      <c r="L46" s="80"/>
      <c r="M46" s="81"/>
      <c r="N46" s="82"/>
      <c r="O46" s="83"/>
      <c r="AC46" s="22" t="s">
        <v>229</v>
      </c>
      <c r="AD46" s="22"/>
      <c r="AE46" s="22"/>
      <c r="AF46" s="22"/>
      <c r="AG46" s="22"/>
      <c r="AH46" s="22"/>
      <c r="AI46" s="22"/>
      <c r="AJ46" s="22"/>
      <c r="AK46" s="22"/>
      <c r="AL46" s="22"/>
    </row>
    <row r="47" spans="1:38" s="21" customFormat="1" ht="16.5" x14ac:dyDescent="0.15">
      <c r="A47" s="49" t="s">
        <v>283</v>
      </c>
      <c r="B47" s="49"/>
      <c r="C47" s="49"/>
      <c r="D47" s="87" t="s">
        <v>288</v>
      </c>
      <c r="E47" s="87"/>
      <c r="F47" s="87"/>
      <c r="G47" s="87"/>
      <c r="H47" s="87"/>
      <c r="I47" s="87"/>
      <c r="J47" s="87"/>
      <c r="K47" s="87"/>
      <c r="L47" s="69"/>
      <c r="M47" s="81"/>
      <c r="N47" s="82"/>
      <c r="O47" s="83"/>
      <c r="AC47" s="22" t="s">
        <v>230</v>
      </c>
      <c r="AD47" s="22"/>
      <c r="AE47" s="22"/>
      <c r="AF47" s="22"/>
      <c r="AG47" s="22"/>
      <c r="AH47" s="22"/>
      <c r="AI47" s="22"/>
      <c r="AJ47" s="22"/>
      <c r="AK47" s="22"/>
      <c r="AL47" s="22"/>
    </row>
    <row r="48" spans="1:38" ht="8.25" customHeight="1" x14ac:dyDescent="0.15">
      <c r="D48" s="13"/>
      <c r="E48" s="13"/>
      <c r="F48" s="13"/>
      <c r="G48" s="13"/>
      <c r="H48" s="13"/>
      <c r="I48" s="13"/>
      <c r="M48" s="81"/>
      <c r="N48" s="82"/>
      <c r="O48" s="83"/>
      <c r="AC48" s="22" t="s">
        <v>231</v>
      </c>
      <c r="AD48" s="22"/>
      <c r="AE48" s="22"/>
      <c r="AF48" s="22"/>
      <c r="AG48" s="22"/>
      <c r="AH48" s="22"/>
      <c r="AI48" s="22"/>
      <c r="AJ48" s="22"/>
      <c r="AK48" s="22"/>
      <c r="AL48" s="22"/>
    </row>
    <row r="49" spans="1:38" ht="16.5" x14ac:dyDescent="0.15">
      <c r="A49" s="65" t="s">
        <v>140</v>
      </c>
      <c r="B49" s="66"/>
      <c r="C49" s="66"/>
      <c r="D49" s="66"/>
      <c r="E49" s="66"/>
      <c r="F49" s="66"/>
      <c r="G49" s="66"/>
      <c r="H49" s="66"/>
      <c r="I49" s="66"/>
      <c r="J49" s="66"/>
      <c r="K49" s="66"/>
      <c r="L49" s="67"/>
      <c r="AC49" s="22" t="s">
        <v>232</v>
      </c>
      <c r="AD49" s="22"/>
      <c r="AE49" s="22"/>
      <c r="AF49" s="22"/>
      <c r="AG49" s="22"/>
      <c r="AH49" s="22"/>
      <c r="AI49" s="22"/>
      <c r="AJ49" s="22"/>
      <c r="AK49" s="22"/>
      <c r="AL49" s="22"/>
    </row>
    <row r="50" spans="1:38" ht="16.5" x14ac:dyDescent="0.15">
      <c r="A50" s="60" t="s">
        <v>141</v>
      </c>
      <c r="B50" s="60"/>
      <c r="C50" s="60"/>
      <c r="D50" s="60" t="s">
        <v>142</v>
      </c>
      <c r="E50" s="60"/>
      <c r="F50" s="60"/>
      <c r="G50" s="60"/>
      <c r="H50" s="60" t="s">
        <v>143</v>
      </c>
      <c r="I50" s="60"/>
      <c r="J50" s="60"/>
      <c r="K50" s="60" t="s">
        <v>144</v>
      </c>
      <c r="L50" s="60"/>
      <c r="AC50" s="22" t="s">
        <v>233</v>
      </c>
      <c r="AD50" s="22"/>
      <c r="AE50" s="22"/>
      <c r="AF50" s="22"/>
      <c r="AG50" s="22"/>
      <c r="AH50" s="22"/>
      <c r="AI50" s="22"/>
      <c r="AJ50" s="22"/>
      <c r="AK50" s="22"/>
      <c r="AL50" s="22"/>
    </row>
    <row r="51" spans="1:38" ht="8.25" customHeight="1" x14ac:dyDescent="0.15">
      <c r="A51" s="53"/>
      <c r="B51" s="53"/>
      <c r="C51" s="53"/>
      <c r="D51" s="53"/>
      <c r="E51" s="53"/>
      <c r="F51" s="53"/>
      <c r="G51" s="53"/>
      <c r="H51" s="53"/>
      <c r="I51" s="53"/>
      <c r="J51" s="53"/>
      <c r="K51" s="53"/>
      <c r="L51" s="53"/>
      <c r="AC51" s="22" t="s">
        <v>234</v>
      </c>
      <c r="AD51" s="22"/>
      <c r="AE51" s="22"/>
      <c r="AF51" s="22"/>
      <c r="AG51" s="22"/>
      <c r="AH51" s="22"/>
      <c r="AI51" s="22"/>
      <c r="AJ51" s="22"/>
      <c r="AK51" s="22"/>
      <c r="AL51" s="22"/>
    </row>
    <row r="52" spans="1:38" ht="16.5" x14ac:dyDescent="0.15">
      <c r="A52" s="61" t="s">
        <v>145</v>
      </c>
      <c r="B52" s="61"/>
      <c r="C52" s="61"/>
      <c r="D52" s="62"/>
      <c r="E52" s="62"/>
      <c r="F52" s="62"/>
      <c r="G52" s="62"/>
      <c r="H52" s="62"/>
      <c r="I52" s="62"/>
      <c r="J52" s="62"/>
      <c r="K52" s="62"/>
      <c r="L52" s="62"/>
      <c r="AC52" s="22" t="s">
        <v>235</v>
      </c>
      <c r="AD52" s="22"/>
      <c r="AE52" s="22"/>
      <c r="AF52" s="22"/>
      <c r="AG52" s="22"/>
      <c r="AH52" s="22"/>
      <c r="AI52" s="22"/>
      <c r="AJ52" s="22"/>
      <c r="AK52" s="22"/>
      <c r="AL52" s="22"/>
    </row>
    <row r="53" spans="1:38" ht="8.25" customHeight="1" x14ac:dyDescent="0.15">
      <c r="A53" s="53"/>
      <c r="B53" s="53"/>
      <c r="C53" s="53"/>
      <c r="D53" s="53"/>
      <c r="E53" s="53"/>
      <c r="F53" s="53"/>
      <c r="G53" s="53"/>
      <c r="H53" s="53"/>
      <c r="I53" s="53"/>
      <c r="J53" s="53"/>
      <c r="K53" s="53"/>
      <c r="L53" s="53"/>
      <c r="AC53" s="22" t="s">
        <v>236</v>
      </c>
      <c r="AD53" s="22"/>
      <c r="AE53" s="22"/>
      <c r="AF53" s="22"/>
      <c r="AG53" s="22"/>
      <c r="AH53" s="22"/>
      <c r="AI53" s="22"/>
      <c r="AJ53" s="22"/>
      <c r="AK53" s="22"/>
      <c r="AL53" s="22"/>
    </row>
    <row r="54" spans="1:38" ht="16.5" x14ac:dyDescent="0.15">
      <c r="A54" s="62" t="s">
        <v>146</v>
      </c>
      <c r="B54" s="62"/>
      <c r="C54" s="62"/>
      <c r="D54" s="62"/>
      <c r="E54" s="62"/>
      <c r="F54" s="62"/>
      <c r="G54" s="62"/>
      <c r="H54" s="62"/>
      <c r="I54" s="62"/>
      <c r="J54" s="62"/>
      <c r="K54" s="62"/>
      <c r="L54" s="62"/>
      <c r="AC54" s="22" t="s">
        <v>237</v>
      </c>
      <c r="AD54" s="22"/>
      <c r="AE54" s="22"/>
      <c r="AF54" s="22"/>
      <c r="AG54" s="22"/>
      <c r="AH54" s="22"/>
      <c r="AI54" s="22"/>
      <c r="AJ54" s="22"/>
      <c r="AK54" s="22"/>
      <c r="AL54" s="22"/>
    </row>
    <row r="55" spans="1:38" ht="8.25" customHeight="1" x14ac:dyDescent="0.15">
      <c r="A55" s="53"/>
      <c r="B55" s="53"/>
      <c r="C55" s="53"/>
      <c r="D55" s="53"/>
      <c r="E55" s="53"/>
      <c r="F55" s="53"/>
      <c r="G55" s="53"/>
      <c r="H55" s="53"/>
      <c r="I55" s="53"/>
      <c r="J55" s="53"/>
      <c r="K55" s="53"/>
      <c r="L55" s="53"/>
      <c r="AC55" s="22" t="s">
        <v>238</v>
      </c>
      <c r="AD55" s="22"/>
      <c r="AE55" s="22"/>
      <c r="AF55" s="22"/>
      <c r="AG55" s="22"/>
      <c r="AH55" s="22"/>
      <c r="AI55" s="22"/>
      <c r="AJ55" s="22"/>
      <c r="AK55" s="22"/>
      <c r="AL55" s="22"/>
    </row>
    <row r="56" spans="1:38" ht="16.5" x14ac:dyDescent="0.15">
      <c r="A56" s="62" t="s">
        <v>147</v>
      </c>
      <c r="B56" s="62"/>
      <c r="C56" s="62"/>
      <c r="D56" s="62"/>
      <c r="E56" s="62"/>
      <c r="F56" s="62"/>
      <c r="G56" s="62"/>
      <c r="H56" s="62"/>
      <c r="I56" s="62"/>
      <c r="J56" s="62"/>
      <c r="K56" s="62"/>
      <c r="L56" s="62"/>
      <c r="AC56" s="22" t="s">
        <v>239</v>
      </c>
      <c r="AD56" s="22"/>
      <c r="AE56" s="22"/>
      <c r="AF56" s="22"/>
      <c r="AG56" s="22"/>
      <c r="AH56" s="22"/>
      <c r="AI56" s="22"/>
      <c r="AJ56" s="22"/>
      <c r="AK56" s="22"/>
      <c r="AL56" s="22"/>
    </row>
    <row r="57" spans="1:38" ht="8.25" customHeight="1" x14ac:dyDescent="0.15">
      <c r="D57" s="13"/>
      <c r="E57" s="13"/>
      <c r="F57" s="13"/>
      <c r="G57" s="13"/>
      <c r="H57" s="13"/>
      <c r="I57" s="13"/>
      <c r="AC57" s="22" t="s">
        <v>240</v>
      </c>
      <c r="AD57" s="22"/>
      <c r="AE57" s="22"/>
      <c r="AF57" s="22"/>
      <c r="AG57" s="22"/>
      <c r="AH57" s="22"/>
      <c r="AI57" s="22"/>
      <c r="AJ57" s="22"/>
      <c r="AK57" s="22"/>
      <c r="AL57" s="22"/>
    </row>
    <row r="58" spans="1:38" ht="8.25" customHeight="1" x14ac:dyDescent="0.15">
      <c r="D58" s="13"/>
      <c r="E58" s="13"/>
      <c r="F58" s="13"/>
      <c r="G58" s="13"/>
      <c r="H58" s="13"/>
      <c r="I58" s="13"/>
      <c r="AC58" s="22" t="s">
        <v>241</v>
      </c>
      <c r="AD58" s="22"/>
      <c r="AE58" s="22"/>
      <c r="AF58" s="22"/>
      <c r="AG58" s="22"/>
      <c r="AH58" s="22"/>
      <c r="AI58" s="22"/>
      <c r="AJ58" s="22"/>
      <c r="AK58" s="22"/>
      <c r="AL58" s="22"/>
    </row>
    <row r="59" spans="1:38" ht="8.25" customHeight="1" x14ac:dyDescent="0.15">
      <c r="A59" s="59" t="s">
        <v>94</v>
      </c>
      <c r="B59" s="59"/>
      <c r="C59" s="59"/>
      <c r="D59" s="58" t="s">
        <v>56</v>
      </c>
      <c r="E59" s="58"/>
      <c r="F59" s="58"/>
      <c r="G59" s="58"/>
      <c r="H59" s="58"/>
      <c r="I59" s="58"/>
      <c r="J59" s="63" t="s">
        <v>128</v>
      </c>
      <c r="K59" s="63"/>
      <c r="L59" s="63"/>
      <c r="AC59" s="22" t="s">
        <v>242</v>
      </c>
      <c r="AD59" s="22"/>
      <c r="AE59" s="22"/>
      <c r="AF59" s="22"/>
      <c r="AG59" s="22"/>
      <c r="AH59" s="22"/>
      <c r="AI59" s="22"/>
      <c r="AJ59" s="22"/>
      <c r="AK59" s="22"/>
      <c r="AL59" s="22"/>
    </row>
    <row r="60" spans="1:38" ht="8.25" customHeight="1" x14ac:dyDescent="0.15">
      <c r="A60" s="59"/>
      <c r="B60" s="59"/>
      <c r="C60" s="59"/>
      <c r="D60" s="58"/>
      <c r="E60" s="58"/>
      <c r="F60" s="58"/>
      <c r="G60" s="58"/>
      <c r="H60" s="58"/>
      <c r="I60" s="58"/>
      <c r="J60" s="63"/>
      <c r="K60" s="63"/>
      <c r="L60" s="63"/>
      <c r="AC60" s="22" t="s">
        <v>243</v>
      </c>
      <c r="AD60" s="22"/>
      <c r="AE60" s="22"/>
      <c r="AF60" s="22"/>
      <c r="AG60" s="22"/>
      <c r="AH60" s="22"/>
      <c r="AI60" s="22"/>
      <c r="AJ60" s="22"/>
      <c r="AK60" s="22"/>
      <c r="AL60" s="22"/>
    </row>
    <row r="61" spans="1:38" ht="16.5" x14ac:dyDescent="0.15">
      <c r="A61" s="49" t="s">
        <v>90</v>
      </c>
      <c r="B61" s="49"/>
      <c r="C61" s="49"/>
      <c r="D61" s="57" t="s">
        <v>96</v>
      </c>
      <c r="E61" s="57"/>
      <c r="F61" s="57"/>
      <c r="G61" s="57"/>
      <c r="H61" s="57"/>
      <c r="I61" s="57"/>
      <c r="J61" s="57" t="s">
        <v>112</v>
      </c>
      <c r="K61" s="57"/>
      <c r="L61" s="57"/>
      <c r="AC61" s="22" t="s">
        <v>244</v>
      </c>
      <c r="AD61" s="22"/>
      <c r="AE61" s="22"/>
      <c r="AF61" s="22"/>
      <c r="AG61" s="22"/>
      <c r="AH61" s="22"/>
      <c r="AI61" s="22"/>
      <c r="AJ61" s="22"/>
      <c r="AK61" s="22"/>
      <c r="AL61" s="22"/>
    </row>
    <row r="62" spans="1:38" ht="8.25" customHeight="1" x14ac:dyDescent="0.15">
      <c r="A62" s="36"/>
      <c r="B62" s="37"/>
      <c r="C62" s="37"/>
      <c r="D62" s="37"/>
      <c r="E62" s="37"/>
      <c r="F62" s="37"/>
      <c r="G62" s="37"/>
      <c r="H62" s="37"/>
      <c r="I62" s="37"/>
      <c r="J62" s="37"/>
      <c r="K62" s="37"/>
      <c r="L62" s="38"/>
      <c r="AC62" s="22" t="s">
        <v>245</v>
      </c>
      <c r="AD62" s="22"/>
      <c r="AE62" s="22"/>
      <c r="AF62" s="22"/>
      <c r="AG62" s="22"/>
      <c r="AH62" s="22"/>
      <c r="AI62" s="22"/>
      <c r="AJ62" s="22"/>
      <c r="AK62" s="22"/>
      <c r="AL62" s="22"/>
    </row>
    <row r="63" spans="1:38" x14ac:dyDescent="0.15">
      <c r="A63" s="49" t="s">
        <v>91</v>
      </c>
      <c r="B63" s="49"/>
      <c r="C63" s="49"/>
      <c r="D63" s="57" t="s">
        <v>97</v>
      </c>
      <c r="E63" s="57"/>
      <c r="F63" s="57"/>
      <c r="G63" s="57"/>
      <c r="H63" s="57"/>
      <c r="I63" s="57"/>
      <c r="J63" s="57" t="s">
        <v>113</v>
      </c>
      <c r="K63" s="57"/>
      <c r="L63" s="57"/>
    </row>
    <row r="64" spans="1:38" ht="8.25" customHeight="1" x14ac:dyDescent="0.15">
      <c r="A64" s="36"/>
      <c r="B64" s="37"/>
      <c r="C64" s="37"/>
      <c r="D64" s="37"/>
      <c r="E64" s="37"/>
      <c r="F64" s="37"/>
      <c r="G64" s="37"/>
      <c r="H64" s="37"/>
      <c r="I64" s="37"/>
      <c r="J64" s="37"/>
      <c r="K64" s="37"/>
      <c r="L64" s="38"/>
    </row>
    <row r="65" spans="1:12" x14ac:dyDescent="0.15">
      <c r="A65" s="49" t="s">
        <v>92</v>
      </c>
      <c r="B65" s="49"/>
      <c r="C65" s="49"/>
      <c r="D65" s="57" t="s">
        <v>98</v>
      </c>
      <c r="E65" s="57"/>
      <c r="F65" s="57"/>
      <c r="G65" s="57"/>
      <c r="H65" s="57"/>
      <c r="I65" s="57"/>
      <c r="J65" s="57" t="s">
        <v>114</v>
      </c>
      <c r="K65" s="57"/>
      <c r="L65" s="57"/>
    </row>
    <row r="66" spans="1:12" ht="8.25" customHeight="1" x14ac:dyDescent="0.15">
      <c r="A66" s="36"/>
      <c r="B66" s="37"/>
      <c r="C66" s="37"/>
      <c r="D66" s="37"/>
      <c r="E66" s="37"/>
      <c r="F66" s="37"/>
      <c r="G66" s="37"/>
      <c r="H66" s="37"/>
      <c r="I66" s="37"/>
      <c r="J66" s="37"/>
      <c r="K66" s="37"/>
      <c r="L66" s="38"/>
    </row>
    <row r="67" spans="1:12" x14ac:dyDescent="0.15">
      <c r="A67" s="49" t="s">
        <v>95</v>
      </c>
      <c r="B67" s="49"/>
      <c r="C67" s="49"/>
      <c r="D67" s="57" t="s">
        <v>103</v>
      </c>
      <c r="E67" s="57"/>
      <c r="F67" s="57"/>
      <c r="G67" s="57"/>
      <c r="H67" s="57"/>
      <c r="I67" s="57"/>
      <c r="J67" s="57" t="s">
        <v>129</v>
      </c>
      <c r="K67" s="57"/>
      <c r="L67" s="57"/>
    </row>
    <row r="68" spans="1:12" ht="8.25" customHeight="1" x14ac:dyDescent="0.15">
      <c r="A68" s="36"/>
      <c r="B68" s="37"/>
      <c r="C68" s="37"/>
      <c r="D68" s="37"/>
      <c r="E68" s="37"/>
      <c r="F68" s="37"/>
      <c r="G68" s="37"/>
      <c r="H68" s="37"/>
      <c r="I68" s="37"/>
      <c r="J68" s="37"/>
      <c r="K68" s="37"/>
      <c r="L68" s="38"/>
    </row>
    <row r="69" spans="1:12" x14ac:dyDescent="0.15">
      <c r="A69" s="49" t="s">
        <v>99</v>
      </c>
      <c r="B69" s="49"/>
      <c r="C69" s="49"/>
      <c r="D69" s="57" t="s">
        <v>104</v>
      </c>
      <c r="E69" s="57"/>
      <c r="F69" s="57"/>
      <c r="G69" s="57"/>
      <c r="H69" s="57"/>
      <c r="I69" s="57"/>
      <c r="J69" s="57" t="s">
        <v>115</v>
      </c>
      <c r="K69" s="57"/>
      <c r="L69" s="57"/>
    </row>
    <row r="70" spans="1:12" ht="8.25" customHeight="1" x14ac:dyDescent="0.15">
      <c r="A70" s="36"/>
      <c r="B70" s="37"/>
      <c r="C70" s="37"/>
      <c r="D70" s="37"/>
      <c r="E70" s="37"/>
      <c r="F70" s="37"/>
      <c r="G70" s="37"/>
      <c r="H70" s="37"/>
      <c r="I70" s="37"/>
      <c r="J70" s="37"/>
      <c r="K70" s="37"/>
      <c r="L70" s="38"/>
    </row>
    <row r="71" spans="1:12" ht="13.5" customHeight="1" x14ac:dyDescent="0.15">
      <c r="A71" s="49" t="s">
        <v>109</v>
      </c>
      <c r="B71" s="49"/>
      <c r="C71" s="49"/>
      <c r="D71" s="57" t="s">
        <v>105</v>
      </c>
      <c r="E71" s="57"/>
      <c r="F71" s="57"/>
      <c r="G71" s="57"/>
      <c r="H71" s="57"/>
      <c r="I71" s="57"/>
      <c r="J71" s="57" t="s">
        <v>116</v>
      </c>
      <c r="K71" s="57"/>
      <c r="L71" s="57"/>
    </row>
    <row r="72" spans="1:12" ht="8.25" customHeight="1" x14ac:dyDescent="0.15">
      <c r="D72" s="13"/>
      <c r="E72" s="13"/>
      <c r="F72" s="13"/>
      <c r="G72" s="13"/>
      <c r="H72" s="13"/>
      <c r="I72" s="13"/>
    </row>
    <row r="73" spans="1:12" ht="8.25" customHeight="1" x14ac:dyDescent="0.15">
      <c r="D73" s="13"/>
      <c r="E73" s="13"/>
      <c r="F73" s="13"/>
      <c r="G73" s="13"/>
      <c r="H73" s="13"/>
      <c r="I73" s="13"/>
    </row>
    <row r="74" spans="1:12" ht="8.25" customHeight="1" x14ac:dyDescent="0.15">
      <c r="D74" s="13"/>
      <c r="E74" s="13"/>
      <c r="F74" s="13"/>
      <c r="G74" s="13"/>
      <c r="H74" s="13"/>
      <c r="I74" s="13"/>
    </row>
    <row r="75" spans="1:12" ht="8.25" customHeight="1" x14ac:dyDescent="0.15">
      <c r="D75" s="13"/>
      <c r="E75" s="13"/>
      <c r="F75" s="13"/>
      <c r="G75" s="13"/>
      <c r="H75" s="13"/>
      <c r="I75" s="13"/>
    </row>
    <row r="76" spans="1:12" ht="8.25" customHeight="1" x14ac:dyDescent="0.15">
      <c r="A76" s="68" t="s">
        <v>101</v>
      </c>
      <c r="B76" s="68"/>
      <c r="C76" s="68"/>
      <c r="D76" s="86" t="s">
        <v>127</v>
      </c>
      <c r="E76" s="86"/>
      <c r="F76" s="86"/>
      <c r="G76" s="86"/>
      <c r="H76" s="86"/>
      <c r="I76" s="86"/>
      <c r="J76" s="68" t="s">
        <v>128</v>
      </c>
      <c r="K76" s="68"/>
      <c r="L76" s="68"/>
    </row>
    <row r="77" spans="1:12" ht="8.25" customHeight="1" x14ac:dyDescent="0.15">
      <c r="A77" s="68"/>
      <c r="B77" s="68"/>
      <c r="C77" s="68"/>
      <c r="D77" s="86"/>
      <c r="E77" s="86"/>
      <c r="F77" s="86"/>
      <c r="G77" s="86"/>
      <c r="H77" s="86"/>
      <c r="I77" s="86"/>
      <c r="J77" s="68"/>
      <c r="K77" s="68"/>
      <c r="L77" s="68"/>
    </row>
    <row r="78" spans="1:12" x14ac:dyDescent="0.15">
      <c r="A78" s="49" t="s">
        <v>102</v>
      </c>
      <c r="B78" s="49"/>
      <c r="C78" s="49"/>
      <c r="D78" s="57" t="s">
        <v>107</v>
      </c>
      <c r="E78" s="57"/>
      <c r="F78" s="57"/>
      <c r="G78" s="57"/>
      <c r="H78" s="57"/>
      <c r="I78" s="57"/>
      <c r="J78" s="57" t="s">
        <v>130</v>
      </c>
      <c r="K78" s="57"/>
      <c r="L78" s="57"/>
    </row>
    <row r="79" spans="1:12" ht="8.25" customHeight="1" x14ac:dyDescent="0.15">
      <c r="A79" s="80"/>
      <c r="B79" s="84"/>
      <c r="C79" s="84"/>
      <c r="D79" s="84"/>
      <c r="E79" s="84"/>
      <c r="F79" s="84"/>
      <c r="G79" s="84"/>
      <c r="H79" s="84"/>
      <c r="I79" s="84"/>
      <c r="J79" s="84"/>
      <c r="K79" s="84"/>
      <c r="L79" s="85"/>
    </row>
    <row r="80" spans="1:12" x14ac:dyDescent="0.15">
      <c r="A80" s="49" t="s">
        <v>106</v>
      </c>
      <c r="B80" s="49"/>
      <c r="C80" s="49"/>
      <c r="D80" s="57" t="s">
        <v>108</v>
      </c>
      <c r="E80" s="57"/>
      <c r="F80" s="57"/>
      <c r="G80" s="57"/>
      <c r="H80" s="57"/>
      <c r="I80" s="57"/>
      <c r="J80" s="57" t="s">
        <v>117</v>
      </c>
      <c r="K80" s="57"/>
      <c r="L80" s="57"/>
    </row>
    <row r="81" spans="1:26" ht="8.25" customHeight="1" x14ac:dyDescent="0.15">
      <c r="A81" s="36"/>
      <c r="B81" s="37"/>
      <c r="C81" s="37"/>
      <c r="D81" s="37"/>
      <c r="E81" s="37"/>
      <c r="F81" s="37"/>
      <c r="G81" s="37"/>
      <c r="H81" s="37"/>
      <c r="I81" s="37"/>
      <c r="J81" s="37"/>
      <c r="K81" s="37"/>
      <c r="L81" s="38"/>
    </row>
    <row r="82" spans="1:26" x14ac:dyDescent="0.15">
      <c r="A82" s="49" t="s">
        <v>99</v>
      </c>
      <c r="B82" s="49"/>
      <c r="C82" s="49"/>
      <c r="D82" s="57" t="s">
        <v>110</v>
      </c>
      <c r="E82" s="57"/>
      <c r="F82" s="57"/>
      <c r="G82" s="57"/>
      <c r="H82" s="57"/>
      <c r="I82" s="57"/>
      <c r="J82" s="57" t="s">
        <v>118</v>
      </c>
      <c r="K82" s="57"/>
      <c r="L82" s="57"/>
    </row>
    <row r="83" spans="1:26" ht="8.25" customHeight="1" x14ac:dyDescent="0.15">
      <c r="A83" s="36"/>
      <c r="B83" s="37"/>
      <c r="C83" s="37"/>
      <c r="D83" s="37"/>
      <c r="E83" s="37"/>
      <c r="F83" s="37"/>
      <c r="G83" s="37"/>
      <c r="H83" s="37"/>
      <c r="I83" s="37"/>
      <c r="J83" s="37"/>
      <c r="K83" s="37"/>
      <c r="L83" s="38"/>
    </row>
    <row r="84" spans="1:26" x14ac:dyDescent="0.15">
      <c r="A84" s="49" t="s">
        <v>109</v>
      </c>
      <c r="B84" s="49"/>
      <c r="C84" s="49"/>
      <c r="D84" s="57" t="s">
        <v>255</v>
      </c>
      <c r="E84" s="57"/>
      <c r="F84" s="57"/>
      <c r="G84" s="57"/>
      <c r="H84" s="57"/>
      <c r="I84" s="57"/>
      <c r="J84" s="57" t="s">
        <v>119</v>
      </c>
      <c r="K84" s="57"/>
      <c r="L84" s="57"/>
    </row>
    <row r="85" spans="1:26" ht="8.25" customHeight="1" x14ac:dyDescent="0.15">
      <c r="D85" s="13"/>
      <c r="E85" s="13"/>
      <c r="F85" s="13"/>
      <c r="G85" s="13"/>
      <c r="H85" s="13"/>
      <c r="I85" s="13"/>
    </row>
    <row r="87" spans="1:26" x14ac:dyDescent="0.15">
      <c r="A87" s="78" t="s">
        <v>271</v>
      </c>
      <c r="B87" s="79"/>
      <c r="C87" s="79"/>
      <c r="D87" s="79"/>
      <c r="E87" s="79"/>
      <c r="F87" s="79"/>
      <c r="G87" s="79"/>
      <c r="H87" s="79"/>
      <c r="I87" s="79"/>
      <c r="J87" s="79"/>
      <c r="K87" s="79"/>
      <c r="L87" s="79"/>
    </row>
    <row r="88" spans="1:26" x14ac:dyDescent="0.15">
      <c r="A88" s="53" t="s">
        <v>272</v>
      </c>
      <c r="B88" s="53"/>
      <c r="C88" s="53"/>
      <c r="D88" s="62" t="s">
        <v>274</v>
      </c>
      <c r="E88" s="62"/>
      <c r="F88" s="62"/>
      <c r="G88" s="62"/>
      <c r="H88" s="62"/>
      <c r="I88" s="62"/>
      <c r="J88" s="62"/>
      <c r="K88" s="62"/>
      <c r="L88" s="62"/>
      <c r="M88" s="36" t="s">
        <v>274</v>
      </c>
      <c r="N88" s="37"/>
      <c r="O88" s="38"/>
    </row>
    <row r="89" spans="1:26" x14ac:dyDescent="0.15">
      <c r="A89" s="53" t="s">
        <v>273</v>
      </c>
      <c r="B89" s="53"/>
      <c r="C89" s="53"/>
      <c r="D89" s="62" t="s">
        <v>275</v>
      </c>
      <c r="E89" s="62"/>
      <c r="F89" s="62"/>
      <c r="G89" s="62"/>
      <c r="H89" s="62"/>
      <c r="I89" s="62"/>
      <c r="J89" s="62"/>
      <c r="K89" s="62"/>
      <c r="L89" s="62"/>
      <c r="M89" s="36" t="s">
        <v>275</v>
      </c>
      <c r="N89" s="37"/>
      <c r="O89" s="38"/>
    </row>
    <row r="94" spans="1:26" x14ac:dyDescent="0.15">
      <c r="M94" t="s">
        <v>200</v>
      </c>
      <c r="N94">
        <f>COUNTIF(13:13,"○")</f>
        <v>4</v>
      </c>
      <c r="O94" t="str">
        <f>IF($A$13="○","　土砂災害","")&amp;IF($B$13="○","　洪水","")&amp;IF($C$13="○","　高潮","")&amp;IF($D$13="○","　津波","")</f>
        <v>　土砂災害　洪水　高潮　津波</v>
      </c>
      <c r="Y94" t="str">
        <f>IF(A13="○","・土砂災害","")&amp;IF(B13="○","・洪水","")&amp;IF(C13="○","・高潮","")&amp;IF(D13="○","・津波","")</f>
        <v>・土砂災害・洪水・高潮・津波</v>
      </c>
    </row>
    <row r="95" spans="1:26" x14ac:dyDescent="0.15">
      <c r="O95" t="str">
        <f>IF(A13="○","・土砂災害の発生時","")&amp;IF(B13="○","・洪水時","")&amp;IF(C13="○","・高潮時","")&amp;IF(D13="○","・津波の発生時","")</f>
        <v>・土砂災害の発生時・洪水時・高潮時・津波の発生時</v>
      </c>
      <c r="T95" t="s">
        <v>256</v>
      </c>
      <c r="U95" t="str">
        <f>D28</f>
        <v>社会福祉法人熊寺郎</v>
      </c>
      <c r="V95" t="s">
        <v>201</v>
      </c>
      <c r="W95" t="str">
        <f>IF(O95&lt;&gt;"",RIGHT(O95,LEN(O95)-1),"")</f>
        <v>土砂災害の発生時・洪水時・高潮時・津波の発生時</v>
      </c>
      <c r="X95" t="s">
        <v>202</v>
      </c>
      <c r="Y95" t="str">
        <f>IF(Y94&lt;&gt;"",RIGHT(Y94,LEN(Y94)-1),"")</f>
        <v>土砂災害・洪水・高潮・津波</v>
      </c>
      <c r="Z95" t="s">
        <v>203</v>
      </c>
    </row>
    <row r="96" spans="1:26" x14ac:dyDescent="0.15">
      <c r="M96" t="s">
        <v>207</v>
      </c>
      <c r="N96">
        <f>COUNTIF(B13:C13,"○")</f>
        <v>2</v>
      </c>
      <c r="O96" t="str">
        <f>IF(N96&gt;=1,"○","")</f>
        <v>○</v>
      </c>
      <c r="P96" t="s">
        <v>206</v>
      </c>
      <c r="Q96" t="str">
        <f>IF(A13="○","・土砂災害防止法","")&amp;IF(O96="○","・水防法","")&amp;IF(D13="○","・津波防災地域づくりに関する法律","")</f>
        <v>・土砂災害防止法・水防法・津波防災地域づくりに関する法律</v>
      </c>
      <c r="R96" t="str">
        <f>IF(Q96&lt;&gt;"",RIGHT(Q96,LEN(Q96)-1),"")</f>
        <v>土砂災害防止法・水防法・津波防災地域づくりに関する法律</v>
      </c>
    </row>
    <row r="97" spans="13:19" x14ac:dyDescent="0.15">
      <c r="M97" t="s">
        <v>208</v>
      </c>
      <c r="N97">
        <f>COUNTIF(A13:C13,"○")</f>
        <v>3</v>
      </c>
      <c r="O97" t="str">
        <f>IF(N97&gt;=1,"・台風接近が予想される場合"&amp;CHAR(10)&amp;"・大雨が予想される場合","")&amp;CHAR(10)&amp;IF(C13="○","・高潮注意報発令時","")&amp;CHAR(10)&amp;IF(D13="○","・緊急地震速報発令時","")</f>
        <v>・台風接近が予想される場合
・大雨が予想される場合
・高潮注意報発令時
・緊急地震速報発令時</v>
      </c>
    </row>
    <row r="98" spans="13:19" x14ac:dyDescent="0.15">
      <c r="O98" t="str">
        <f>IF(A13="○","・大雨警報発令時","")&amp;CHAR(10)&amp;IF(B13="○","・洪水警報発令時","")&amp;CHAR(10)&amp;IF(C13="○","・高潮警報発令時","")&amp;CHAR(10)&amp;IF(D13="○","●以下のいずれかに該当する場合（津波）"&amp;CHAR(10)&amp;"・津波注意報発令時"&amp;CHAR(10)&amp;"・高齢者等避難発令時","")</f>
        <v>・大雨警報発令時
・洪水警報発令時
・高潮警報発令時
●以下のいずれかに該当する場合（津波）
・津波注意報発令時
・高齢者等避難発令時</v>
      </c>
    </row>
    <row r="99" spans="13:19" x14ac:dyDescent="0.15">
      <c r="N99">
        <f>COUNTIF(A13:D13,"○")</f>
        <v>4</v>
      </c>
      <c r="O99" t="str">
        <f>IF(A13="○","・土砂災害警戒情報発令時","")&amp;CHAR(10)&amp;IF(C13="○","・暴風警報及び高潮警報発令時","")&amp;CHAR(10)&amp;IF(D13="○","・津波警報、大津波警報発令時","")</f>
        <v>・土砂災害警戒情報発令時
・暴風警報及び高潮警報発令時
・津波警報、大津波警報発令時</v>
      </c>
      <c r="P99" t="str">
        <f>IF(N99&gt;=1,"・高齢者等避難、避難指示発令時","")</f>
        <v>・高齢者等避難、避難指示発令時</v>
      </c>
    </row>
    <row r="101" spans="13:19" x14ac:dyDescent="0.15">
      <c r="M101" t="s">
        <v>252</v>
      </c>
      <c r="O101" t="str">
        <f>IF(A18="社会福祉施設","泉南市役所長寿社会推進課","")&amp;CHAR(10)&amp;IF(A18="社会福祉施設","泉南市役所障害福祉課","")&amp;IF(A18="病院・診療所","泉南市役所保健推進課","")&amp;IF(A18="保育所","泉南市役所保育子ども課","")&amp;IF(A18="留守家庭児童会","泉南市役所生涯学習課","")&amp;IF(A18="小中学校","泉南市役所指導課","")</f>
        <v>泉南市役所長寿社会推進課
泉南市役所障害福祉課</v>
      </c>
      <c r="P101" s="21" t="str">
        <f>IF(A18="社会福祉施設","072-483-8253","")&amp;CHAR(10)&amp;IF(A18="社会福祉施設","072-483-8252","")&amp;IF(A18="病院・診療所","072-482-7615","")&amp;IF(A18="保育所","072-483-3471","")&amp;IF(A18="留守家庭児童会","072-483-2583","")&amp;IF(A18="小中学校","072-483-3671","")</f>
        <v>072-483-8253
072-483-8252</v>
      </c>
      <c r="Q101" t="str">
        <f>IF(A18="社会福祉施設","072-483-6447","")&amp;CHAR(10)&amp;IF(A18="社会福祉施設","072-480-2143","")&amp;IF(A18="病院・診療所","072-485-1621","")&amp;IF(A18="保育所","072-483-7667","")&amp;IF(A18="留守家庭児童会","072-483-7306","")&amp;IF(A18="小中学校","072-483-7306","")</f>
        <v>072-483-6447
072-480-2143</v>
      </c>
      <c r="R101" s="21" t="str">
        <f>IF(A18="社会福祉施設","kaigo@city.sennan.lg.jp","")&amp;CHAR(10)&amp;IF(A18="社会福祉施設","kousyou-f@city.sennan.lg.jp","")&amp;IF(A18="病院・診療所","hokencenter@city.sennan.lg.jp","")&amp;IF(A18="保育所","jidou-f@city.sennan.lg.jp","")&amp;IF(A18="留守家庭児童会","syougai@city.sennan.lg.jp","")&amp;IF(A18="小中学校","sidou@city.sennan.lg.jp","")</f>
        <v>kaigo@city.sennan.lg.jp
kousyou-f@city.sennan.lg.jp</v>
      </c>
    </row>
    <row r="104" spans="13:19" x14ac:dyDescent="0.15">
      <c r="M104" t="s">
        <v>265</v>
      </c>
      <c r="O104" s="21" t="str">
        <f>IF(A13="○","、土砂災害防止法第8条の2","")&amp;IF(O96="○","、水防法第15条の3","")&amp;IF(D13="○","、津波防災地域づくりに関する法律第71条","")</f>
        <v>、土砂災害防止法第8条の2、水防法第15条の3、津波防災地域づくりに関する法律第71条</v>
      </c>
      <c r="P104" s="21" t="str">
        <f>IF(O104&lt;&gt;"",RIGHT(O104,LEN(O104)-1),"")</f>
        <v>土砂災害防止法第8条の2、水防法第15条の3、津波防災地域づくりに関する法律第71条</v>
      </c>
    </row>
    <row r="106" spans="13:19" x14ac:dyDescent="0.15">
      <c r="O106" t="str">
        <f>IF(A21="新規","作成","")&amp;IF(A21="変更","変更","")</f>
        <v>作成</v>
      </c>
    </row>
    <row r="108" spans="13:19" x14ac:dyDescent="0.15">
      <c r="O108" t="s">
        <v>270</v>
      </c>
      <c r="P108" s="21" t="str">
        <f>IF(O104&lt;&gt;"",RIGHT(O104,LEN(O104)-1),"")</f>
        <v>土砂災害防止法第8条の2、水防法第15条の3、津波防災地域づくりに関する法律第71条</v>
      </c>
      <c r="Q108" t="s">
        <v>268</v>
      </c>
      <c r="R108" s="21" t="str">
        <f>IF(A21="新規","作成","")&amp;IF(A21="変更","変更","")</f>
        <v>作成</v>
      </c>
      <c r="S108" t="s">
        <v>269</v>
      </c>
    </row>
  </sheetData>
  <sheetProtection sheet="1" selectLockedCells="1"/>
  <mergeCells count="130">
    <mergeCell ref="A89:C89"/>
    <mergeCell ref="D88:L88"/>
    <mergeCell ref="D89:L89"/>
    <mergeCell ref="M88:O88"/>
    <mergeCell ref="M89:O89"/>
    <mergeCell ref="A43:C43"/>
    <mergeCell ref="D43:L43"/>
    <mergeCell ref="A45:C45"/>
    <mergeCell ref="A47:C47"/>
    <mergeCell ref="D45:L45"/>
    <mergeCell ref="D47:L47"/>
    <mergeCell ref="A44:L44"/>
    <mergeCell ref="A46:L46"/>
    <mergeCell ref="M43:O44"/>
    <mergeCell ref="M45:O46"/>
    <mergeCell ref="M47:O48"/>
    <mergeCell ref="J84:L84"/>
    <mergeCell ref="J80:L80"/>
    <mergeCell ref="J82:L82"/>
    <mergeCell ref="A66:L66"/>
    <mergeCell ref="A68:L68"/>
    <mergeCell ref="A70:L70"/>
    <mergeCell ref="J65:L65"/>
    <mergeCell ref="J67:L67"/>
    <mergeCell ref="D30:L30"/>
    <mergeCell ref="A29:L29"/>
    <mergeCell ref="M28:O29"/>
    <mergeCell ref="M30:O31"/>
    <mergeCell ref="A87:L87"/>
    <mergeCell ref="A88:C88"/>
    <mergeCell ref="A42:L42"/>
    <mergeCell ref="M41:O42"/>
    <mergeCell ref="A78:C78"/>
    <mergeCell ref="D78:I78"/>
    <mergeCell ref="H54:J54"/>
    <mergeCell ref="K54:L54"/>
    <mergeCell ref="J71:L71"/>
    <mergeCell ref="J78:L78"/>
    <mergeCell ref="A79:L79"/>
    <mergeCell ref="A81:L81"/>
    <mergeCell ref="A83:L83"/>
    <mergeCell ref="D76:I77"/>
    <mergeCell ref="J76:L77"/>
    <mergeCell ref="J61:L61"/>
    <mergeCell ref="J63:L63"/>
    <mergeCell ref="A62:L62"/>
    <mergeCell ref="A64:L64"/>
    <mergeCell ref="A69:C69"/>
    <mergeCell ref="D69:I69"/>
    <mergeCell ref="A67:C67"/>
    <mergeCell ref="D67:I67"/>
    <mergeCell ref="A65:C65"/>
    <mergeCell ref="D65:I65"/>
    <mergeCell ref="J69:L69"/>
    <mergeCell ref="A84:C84"/>
    <mergeCell ref="A71:C71"/>
    <mergeCell ref="D71:I71"/>
    <mergeCell ref="D84:I84"/>
    <mergeCell ref="A80:C80"/>
    <mergeCell ref="D80:I80"/>
    <mergeCell ref="A82:C82"/>
    <mergeCell ref="D82:I82"/>
    <mergeCell ref="A76:C77"/>
    <mergeCell ref="M39:O40"/>
    <mergeCell ref="J59:L60"/>
    <mergeCell ref="A38:L38"/>
    <mergeCell ref="A40:L40"/>
    <mergeCell ref="D39:L39"/>
    <mergeCell ref="A34:C34"/>
    <mergeCell ref="A36:C37"/>
    <mergeCell ref="A39:C39"/>
    <mergeCell ref="A49:L49"/>
    <mergeCell ref="A50:C50"/>
    <mergeCell ref="D50:G50"/>
    <mergeCell ref="K56:L56"/>
    <mergeCell ref="H56:J56"/>
    <mergeCell ref="D56:G56"/>
    <mergeCell ref="A56:C56"/>
    <mergeCell ref="A51:C51"/>
    <mergeCell ref="D51:G51"/>
    <mergeCell ref="H51:J51"/>
    <mergeCell ref="K51:L51"/>
    <mergeCell ref="A53:C53"/>
    <mergeCell ref="D53:G53"/>
    <mergeCell ref="H53:J53"/>
    <mergeCell ref="K53:L53"/>
    <mergeCell ref="A41:C41"/>
    <mergeCell ref="A61:C61"/>
    <mergeCell ref="D61:I61"/>
    <mergeCell ref="D41:L41"/>
    <mergeCell ref="A63:C63"/>
    <mergeCell ref="D63:I63"/>
    <mergeCell ref="D59:I60"/>
    <mergeCell ref="A59:C60"/>
    <mergeCell ref="K50:L50"/>
    <mergeCell ref="A52:C52"/>
    <mergeCell ref="D52:G52"/>
    <mergeCell ref="H50:J50"/>
    <mergeCell ref="A55:C55"/>
    <mergeCell ref="D55:G55"/>
    <mergeCell ref="H55:J55"/>
    <mergeCell ref="K55:L55"/>
    <mergeCell ref="H52:J52"/>
    <mergeCell ref="K52:L52"/>
    <mergeCell ref="A54:C54"/>
    <mergeCell ref="D54:G54"/>
    <mergeCell ref="M23:O23"/>
    <mergeCell ref="M24:O25"/>
    <mergeCell ref="M26:O27"/>
    <mergeCell ref="M32:O33"/>
    <mergeCell ref="A3:L8"/>
    <mergeCell ref="D32:L32"/>
    <mergeCell ref="D34:L34"/>
    <mergeCell ref="D36:L37"/>
    <mergeCell ref="A27:L27"/>
    <mergeCell ref="A23:C23"/>
    <mergeCell ref="A26:C26"/>
    <mergeCell ref="D23:L23"/>
    <mergeCell ref="A24:L25"/>
    <mergeCell ref="D28:L28"/>
    <mergeCell ref="A32:C32"/>
    <mergeCell ref="J26:L26"/>
    <mergeCell ref="A28:C28"/>
    <mergeCell ref="A31:L31"/>
    <mergeCell ref="A33:L33"/>
    <mergeCell ref="A35:L35"/>
    <mergeCell ref="M34:O35"/>
    <mergeCell ref="M36:O38"/>
    <mergeCell ref="A10:L10"/>
    <mergeCell ref="A30:C30"/>
  </mergeCells>
  <phoneticPr fontId="2"/>
  <dataValidations count="7">
    <dataValidation type="list" allowBlank="1" showInputMessage="1" showErrorMessage="1" sqref="D34">
      <formula1>"徒歩,車"</formula1>
    </dataValidation>
    <dataValidation type="list" allowBlank="1" showInputMessage="1" showErrorMessage="1" sqref="F26">
      <formula1>"1,2,3,4,5,6,7,8,9,10,11,12"</formula1>
    </dataValidation>
    <dataValidation type="list" allowBlank="1" showInputMessage="1" showErrorMessage="1" sqref="H26">
      <formula1>"1,2,3,4,5,6,7,8,9,10,11,12,13,14,15,16,17,18,19,20,21,22,23,24,25,26,27,28,29,30,31"</formula1>
    </dataValidation>
    <dataValidation type="list" allowBlank="1" showInputMessage="1" showErrorMessage="1" sqref="A13:D13">
      <formula1>"○,✕"</formula1>
    </dataValidation>
    <dataValidation type="list" allowBlank="1" showInputMessage="1" showErrorMessage="1" sqref="D32:L32">
      <formula1>$AC$26:$AC$62</formula1>
    </dataValidation>
    <dataValidation type="list" allowBlank="1" showInputMessage="1" showErrorMessage="1" sqref="A18">
      <formula1>"社会福祉施設,病院・診療所,保育所,留守家庭児童会,小中学校"</formula1>
    </dataValidation>
    <dataValidation type="list" allowBlank="1" showInputMessage="1" showErrorMessage="1" sqref="A21">
      <formula1>"新規,変更"</formula1>
    </dataValidation>
  </dataValidations>
  <pageMargins left="0.7" right="0.7"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298"/>
  <sheetViews>
    <sheetView showGridLines="0" view="pageBreakPreview" zoomScale="115" zoomScaleNormal="100" zoomScaleSheetLayoutView="115" workbookViewId="0">
      <selection activeCell="B9" sqref="B9:Y11"/>
    </sheetView>
  </sheetViews>
  <sheetFormatPr defaultRowHeight="13.5" x14ac:dyDescent="0.15"/>
  <cols>
    <col min="1" max="1" width="1.875" customWidth="1"/>
    <col min="2" max="2" width="2.625" customWidth="1"/>
    <col min="3" max="3" width="2.5" customWidth="1"/>
    <col min="4" max="4" width="4.375" customWidth="1"/>
    <col min="5" max="5" width="3" customWidth="1"/>
    <col min="6" max="6" width="3.75" customWidth="1"/>
    <col min="7" max="7" width="2.5" customWidth="1"/>
    <col min="8" max="8" width="3.125" customWidth="1"/>
    <col min="9" max="9" width="2.75" customWidth="1"/>
    <col min="10" max="10" width="3.625" customWidth="1"/>
    <col min="11" max="11" width="3.125" customWidth="1"/>
    <col min="12" max="13" width="3.25" customWidth="1"/>
    <col min="14" max="14" width="4.5" customWidth="1"/>
    <col min="15" max="15" width="3.625" customWidth="1"/>
    <col min="16" max="16" width="2.625" customWidth="1"/>
    <col min="17" max="17" width="3.125" customWidth="1"/>
    <col min="18" max="18" width="4" customWidth="1"/>
    <col min="19" max="19" width="3.5" customWidth="1"/>
    <col min="20" max="20" width="2.75" customWidth="1"/>
    <col min="21" max="23" width="3.5" customWidth="1"/>
    <col min="24" max="24" width="3.375" customWidth="1"/>
    <col min="25" max="25" width="2.875" customWidth="1"/>
    <col min="26" max="26" width="3.625" customWidth="1"/>
    <col min="27" max="27" width="9" hidden="1" customWidth="1"/>
  </cols>
  <sheetData>
    <row r="5" spans="1:26" ht="13.5" customHeight="1" x14ac:dyDescent="0.15">
      <c r="C5" s="1"/>
      <c r="D5" s="1"/>
      <c r="E5" s="1"/>
      <c r="F5" s="1"/>
      <c r="G5" s="1"/>
    </row>
    <row r="6" spans="1:26" ht="13.5" customHeight="1" x14ac:dyDescent="0.15">
      <c r="C6" s="1"/>
      <c r="D6" s="1"/>
      <c r="E6" s="1"/>
      <c r="F6" s="1"/>
      <c r="G6" s="1"/>
    </row>
    <row r="7" spans="1:26" ht="13.5" customHeight="1" x14ac:dyDescent="0.15">
      <c r="C7" s="1"/>
      <c r="D7" s="1"/>
      <c r="E7" s="1"/>
      <c r="F7" s="1"/>
      <c r="G7" s="1"/>
    </row>
    <row r="9" spans="1:26" ht="13.5" customHeight="1" x14ac:dyDescent="0.15">
      <c r="B9" s="113" t="s">
        <v>199</v>
      </c>
      <c r="C9" s="113"/>
      <c r="D9" s="113"/>
      <c r="E9" s="113"/>
      <c r="F9" s="113"/>
      <c r="G9" s="113"/>
      <c r="H9" s="113"/>
      <c r="I9" s="113"/>
      <c r="J9" s="113"/>
      <c r="K9" s="113"/>
      <c r="L9" s="113"/>
      <c r="M9" s="113"/>
      <c r="N9" s="113"/>
      <c r="O9" s="113"/>
      <c r="P9" s="113"/>
      <c r="Q9" s="113"/>
      <c r="R9" s="113"/>
      <c r="S9" s="113"/>
      <c r="T9" s="113"/>
      <c r="U9" s="113"/>
      <c r="V9" s="113"/>
      <c r="W9" s="113"/>
      <c r="X9" s="113"/>
      <c r="Y9" s="113"/>
    </row>
    <row r="10" spans="1:26" ht="13.5" customHeight="1" x14ac:dyDescent="0.15">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row>
    <row r="11" spans="1:26" ht="13.5" customHeight="1" x14ac:dyDescent="0.15">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row>
    <row r="13" spans="1:26" x14ac:dyDescent="0.15">
      <c r="A13" s="112" t="str">
        <f>("対象災害:"&amp;入力用!O94)</f>
        <v>対象災害:　土砂災害　洪水　高潮　津波</v>
      </c>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x14ac:dyDescent="0.1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x14ac:dyDescent="0.1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row>
    <row r="16" spans="1:26" ht="18.75" x14ac:dyDescent="0.2">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3:25" ht="13.5" customHeight="1" x14ac:dyDescent="0.15">
      <c r="C17" s="114" t="str">
        <f>入力用!D28</f>
        <v>社会福祉法人熊寺郎</v>
      </c>
      <c r="D17" s="114"/>
      <c r="E17" s="114"/>
      <c r="F17" s="114"/>
      <c r="G17" s="114"/>
      <c r="H17" s="114"/>
      <c r="I17" s="114"/>
      <c r="J17" s="114"/>
      <c r="K17" s="114"/>
      <c r="L17" s="114"/>
      <c r="M17" s="114"/>
      <c r="N17" s="114"/>
      <c r="O17" s="114"/>
      <c r="P17" s="114"/>
      <c r="Q17" s="114"/>
      <c r="R17" s="114"/>
      <c r="S17" s="114"/>
      <c r="T17" s="114"/>
      <c r="U17" s="114"/>
      <c r="V17" s="114"/>
      <c r="W17" s="114"/>
      <c r="X17" s="114"/>
      <c r="Y17" s="114"/>
    </row>
    <row r="18" spans="3:25" ht="13.5" customHeight="1" x14ac:dyDescent="0.15">
      <c r="C18" s="114"/>
      <c r="D18" s="114"/>
      <c r="E18" s="114"/>
      <c r="F18" s="114"/>
      <c r="G18" s="114"/>
      <c r="H18" s="114"/>
      <c r="I18" s="114"/>
      <c r="J18" s="114"/>
      <c r="K18" s="114"/>
      <c r="L18" s="114"/>
      <c r="M18" s="114"/>
      <c r="N18" s="114"/>
      <c r="O18" s="114"/>
      <c r="P18" s="114"/>
      <c r="Q18" s="114"/>
      <c r="R18" s="114"/>
      <c r="S18" s="114"/>
      <c r="T18" s="114"/>
      <c r="U18" s="114"/>
      <c r="V18" s="114"/>
      <c r="W18" s="114"/>
      <c r="X18" s="114"/>
      <c r="Y18" s="114"/>
    </row>
    <row r="19" spans="3:25" ht="13.5" customHeight="1" x14ac:dyDescent="0.15">
      <c r="C19" s="114"/>
      <c r="D19" s="114"/>
      <c r="E19" s="114"/>
      <c r="F19" s="114"/>
      <c r="G19" s="114"/>
      <c r="H19" s="114"/>
      <c r="I19" s="114"/>
      <c r="J19" s="114"/>
      <c r="K19" s="114"/>
      <c r="L19" s="114"/>
      <c r="M19" s="114"/>
      <c r="N19" s="114"/>
      <c r="O19" s="114"/>
      <c r="P19" s="114"/>
      <c r="Q19" s="114"/>
      <c r="R19" s="114"/>
      <c r="S19" s="114"/>
      <c r="T19" s="114"/>
      <c r="U19" s="114"/>
      <c r="V19" s="114"/>
      <c r="W19" s="114"/>
      <c r="X19" s="114"/>
      <c r="Y19" s="114"/>
    </row>
    <row r="49" spans="1:26" ht="13.5" customHeight="1" x14ac:dyDescent="0.15">
      <c r="B49" s="114" t="str">
        <f>入力用!D26&amp;"年"&amp;入力用!F26&amp;"月　作成"</f>
        <v>2021年6月　作成</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row>
    <row r="50" spans="1:26" ht="13.5" customHeight="1" x14ac:dyDescent="0.15">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row>
    <row r="51" spans="1:26" ht="13.5" customHeight="1" x14ac:dyDescent="0.15">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row>
    <row r="61" spans="1:26" x14ac:dyDescent="0.15">
      <c r="A61" s="4" t="s">
        <v>5</v>
      </c>
      <c r="B61" s="4"/>
    </row>
    <row r="62" spans="1:26" ht="13.5" customHeight="1" x14ac:dyDescent="0.15">
      <c r="A62" s="28" t="str">
        <f>入力用!T95&amp;入力用!U95&amp;入力用!V95&amp;入力用!W95&amp;入力用!X95&amp;入力用!Y95&amp;入力用!Z95</f>
        <v>　この避難確保計画は社会福祉法人熊寺郎近隣で土砂災害の発生時・洪水時・高潮時・津波の発生時又はおそれがある場合に対応すべき必要な事項を定め、土砂災害・洪水・高潮・津波から円滑な避難の確保を図ることを目的とする。</v>
      </c>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3.5" customHeight="1" x14ac:dyDescent="0.15">
      <c r="A65" s="28" t="str">
        <f>"　本避難計画は、"&amp;入力用!D28&amp;"に勤務する職員（以下「施設職員」という）および施設の利用者または出入りする全ての者（以下「利用者等」という）に適用する。"</f>
        <v>　本避難計画は、社会福祉法人熊寺郎に勤務する職員（以下「施設職員」という）および施設の利用者または出入りする全ての者（以下「利用者等」という）に適用する。</v>
      </c>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x14ac:dyDescent="0.15">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15">
      <c r="A68" t="str">
        <f>入力用!P96&amp;入力用!R96</f>
        <v>関連法規：土砂災害防止法・水防法・津波防災地域づくりに関する法律</v>
      </c>
    </row>
    <row r="70" spans="1:26" x14ac:dyDescent="0.15">
      <c r="A70" s="28" t="s">
        <v>7</v>
      </c>
      <c r="B70" s="28"/>
      <c r="C70" s="28"/>
    </row>
    <row r="71" spans="1:26" ht="13.5" customHeight="1" x14ac:dyDescent="0.15">
      <c r="A71" s="28" t="s">
        <v>163</v>
      </c>
      <c r="B71" s="28"/>
      <c r="C71" s="28"/>
      <c r="D71" s="28"/>
      <c r="E71" s="28"/>
      <c r="F71" s="28"/>
      <c r="G71" s="28"/>
      <c r="H71" s="28"/>
      <c r="I71" s="28"/>
      <c r="J71" s="28"/>
      <c r="K71" s="28"/>
      <c r="L71" s="28"/>
      <c r="M71" s="28"/>
      <c r="N71" s="28"/>
      <c r="O71" s="28"/>
      <c r="P71" s="28"/>
      <c r="Q71" s="28"/>
      <c r="R71" s="28"/>
      <c r="S71" s="28"/>
      <c r="T71" s="28"/>
    </row>
    <row r="72" spans="1:26" x14ac:dyDescent="0.15">
      <c r="A72" s="3"/>
      <c r="B72" s="90" t="s">
        <v>8</v>
      </c>
      <c r="C72" s="90"/>
      <c r="D72" s="90"/>
      <c r="E72" s="90"/>
      <c r="F72" s="3"/>
      <c r="G72" s="3"/>
      <c r="H72" s="3"/>
      <c r="I72" s="3"/>
    </row>
    <row r="73" spans="1:26" x14ac:dyDescent="0.15">
      <c r="A73" s="3"/>
      <c r="B73" s="3"/>
      <c r="C73" s="90" t="s">
        <v>9</v>
      </c>
      <c r="D73" s="90"/>
      <c r="E73" s="90"/>
      <c r="F73" s="3"/>
      <c r="G73" s="3"/>
      <c r="H73" s="3"/>
      <c r="I73" s="3"/>
    </row>
    <row r="74" spans="1:26" x14ac:dyDescent="0.15">
      <c r="A74" s="3"/>
      <c r="B74" s="3"/>
      <c r="C74" s="3"/>
      <c r="D74" s="90" t="s">
        <v>10</v>
      </c>
      <c r="E74" s="90"/>
      <c r="F74" s="90"/>
      <c r="G74" s="90"/>
      <c r="H74" s="90"/>
      <c r="I74" s="90"/>
      <c r="J74" s="90"/>
      <c r="K74" s="90"/>
      <c r="L74" s="90"/>
      <c r="M74" s="90"/>
      <c r="N74" s="90"/>
      <c r="O74" s="90"/>
      <c r="P74" s="90"/>
      <c r="Q74" s="90"/>
      <c r="R74" s="90"/>
      <c r="S74" s="90"/>
      <c r="T74" s="90"/>
      <c r="U74" s="90"/>
      <c r="V74" s="88"/>
      <c r="W74" s="88"/>
      <c r="X74" s="88"/>
      <c r="Y74" s="88"/>
      <c r="Z74" s="88"/>
    </row>
    <row r="75" spans="1:26" x14ac:dyDescent="0.15">
      <c r="A75" s="3"/>
      <c r="B75" s="3"/>
      <c r="C75" s="90" t="s">
        <v>11</v>
      </c>
      <c r="D75" s="90"/>
      <c r="E75" s="90"/>
      <c r="F75" s="90"/>
      <c r="G75" s="3"/>
      <c r="H75" s="3"/>
      <c r="I75" s="3"/>
    </row>
    <row r="76" spans="1:26" ht="27.75" customHeight="1" x14ac:dyDescent="0.15">
      <c r="A76" s="3"/>
      <c r="B76" s="3"/>
      <c r="C76" s="3"/>
      <c r="D76" s="28" t="s">
        <v>205</v>
      </c>
      <c r="E76" s="28"/>
      <c r="F76" s="28"/>
      <c r="G76" s="28"/>
      <c r="H76" s="28"/>
      <c r="I76" s="28"/>
      <c r="J76" s="28"/>
      <c r="K76" s="28"/>
      <c r="L76" s="28"/>
      <c r="M76" s="28"/>
      <c r="N76" s="28"/>
      <c r="O76" s="28"/>
      <c r="P76" s="28"/>
      <c r="Q76" s="28"/>
      <c r="R76" s="28"/>
      <c r="S76" s="28"/>
      <c r="T76" s="28"/>
      <c r="U76" s="28"/>
      <c r="V76" s="28"/>
      <c r="W76" s="28"/>
      <c r="X76" s="28"/>
      <c r="Y76" s="28"/>
      <c r="Z76" s="28"/>
    </row>
    <row r="77" spans="1:26" x14ac:dyDescent="0.15">
      <c r="A77" s="3"/>
      <c r="B77" s="3"/>
      <c r="C77" s="90" t="s">
        <v>148</v>
      </c>
      <c r="D77" s="90"/>
      <c r="E77" s="90"/>
      <c r="F77" s="90"/>
      <c r="G77" s="3"/>
      <c r="H77" s="3"/>
      <c r="I77" s="3"/>
    </row>
    <row r="78" spans="1:26" ht="27" customHeight="1" x14ac:dyDescent="0.15">
      <c r="A78" s="3"/>
      <c r="B78" s="3"/>
      <c r="C78" s="3"/>
      <c r="D78" s="28" t="s">
        <v>204</v>
      </c>
      <c r="E78" s="28"/>
      <c r="F78" s="28"/>
      <c r="G78" s="28"/>
      <c r="H78" s="28"/>
      <c r="I78" s="28"/>
      <c r="J78" s="28"/>
      <c r="K78" s="28"/>
      <c r="L78" s="28"/>
      <c r="M78" s="28"/>
      <c r="N78" s="28"/>
      <c r="O78" s="28"/>
      <c r="P78" s="28"/>
      <c r="Q78" s="28"/>
      <c r="R78" s="28"/>
      <c r="S78" s="28"/>
      <c r="T78" s="28"/>
      <c r="U78" s="28"/>
      <c r="V78" s="28"/>
      <c r="W78" s="28"/>
      <c r="X78" s="28"/>
      <c r="Y78" s="115"/>
      <c r="Z78" s="115"/>
    </row>
    <row r="79" spans="1:26" x14ac:dyDescent="0.15">
      <c r="A79" s="3"/>
      <c r="B79" s="3"/>
      <c r="C79" s="3"/>
      <c r="D79" s="3"/>
      <c r="E79" s="3"/>
      <c r="F79" s="3"/>
      <c r="G79" s="3"/>
      <c r="H79" s="3"/>
      <c r="I79" s="3"/>
    </row>
    <row r="80" spans="1:26" x14ac:dyDescent="0.15">
      <c r="A80" s="3"/>
      <c r="B80" s="90" t="s">
        <v>186</v>
      </c>
      <c r="C80" s="90"/>
      <c r="D80" s="90"/>
      <c r="E80" s="3"/>
      <c r="F80" s="3"/>
      <c r="G80" s="3"/>
      <c r="H80" s="3"/>
      <c r="I80" s="3"/>
    </row>
    <row r="81" spans="1:25" x14ac:dyDescent="0.15">
      <c r="A81" s="3"/>
      <c r="B81" s="3"/>
      <c r="C81" s="3"/>
      <c r="D81" s="3"/>
      <c r="E81" s="3"/>
      <c r="F81" s="3"/>
      <c r="G81" s="3"/>
      <c r="H81" s="3"/>
      <c r="I81" s="3"/>
    </row>
    <row r="82" spans="1:25" s="2" customFormat="1" x14ac:dyDescent="0.15">
      <c r="A82" s="3"/>
      <c r="B82" s="90" t="s">
        <v>93</v>
      </c>
      <c r="C82" s="90"/>
      <c r="D82" s="90"/>
      <c r="E82" s="3"/>
      <c r="F82" s="3"/>
      <c r="G82" s="3"/>
      <c r="H82" s="3"/>
      <c r="I82" s="3"/>
      <c r="N82" s="90" t="s">
        <v>100</v>
      </c>
      <c r="O82" s="90"/>
    </row>
    <row r="83" spans="1:25" s="2" customFormat="1" x14ac:dyDescent="0.15">
      <c r="A83" s="3"/>
      <c r="B83" s="3"/>
      <c r="C83" s="3"/>
      <c r="D83" s="3"/>
      <c r="E83" s="3"/>
      <c r="F83" s="3"/>
      <c r="G83" s="3"/>
      <c r="H83" s="3"/>
      <c r="I83" s="3"/>
    </row>
    <row r="84" spans="1:25" s="2" customFormat="1" x14ac:dyDescent="0.15">
      <c r="A84" s="3"/>
      <c r="B84" s="179" t="str">
        <f>"施設統括　施設管理者　〔"&amp;入力用!D39&amp;"〕"</f>
        <v>施設統括　施設管理者　〔泉南　熊寺郎〕</v>
      </c>
      <c r="C84" s="180"/>
      <c r="D84" s="180"/>
      <c r="E84" s="180"/>
      <c r="F84" s="180"/>
      <c r="G84" s="180"/>
      <c r="H84" s="180"/>
      <c r="I84" s="180"/>
      <c r="J84" s="180"/>
      <c r="K84" s="180"/>
      <c r="L84" s="181"/>
      <c r="N84" s="179" t="str">
        <f>"施設統括　施設管理者　〔"&amp;入力用!D39&amp;"〕"</f>
        <v>施設統括　施設管理者　〔泉南　熊寺郎〕</v>
      </c>
      <c r="O84" s="180"/>
      <c r="P84" s="180"/>
      <c r="Q84" s="180"/>
      <c r="R84" s="180"/>
      <c r="S84" s="180"/>
      <c r="T84" s="180"/>
      <c r="U84" s="180"/>
      <c r="V84" s="180"/>
      <c r="W84" s="181"/>
    </row>
    <row r="85" spans="1:25" s="2" customFormat="1" x14ac:dyDescent="0.15">
      <c r="A85" s="3"/>
      <c r="B85" s="3"/>
      <c r="C85" s="3"/>
      <c r="D85" s="3"/>
      <c r="E85" s="3"/>
      <c r="F85" s="3"/>
      <c r="G85" s="3"/>
      <c r="H85" s="3"/>
      <c r="I85" s="3"/>
    </row>
    <row r="86" spans="1:25" s="2" customFormat="1" x14ac:dyDescent="0.15">
      <c r="A86" s="3"/>
      <c r="B86" s="3"/>
      <c r="C86" s="95" t="s">
        <v>12</v>
      </c>
      <c r="D86" s="97"/>
      <c r="E86" s="3"/>
      <c r="F86" s="3"/>
      <c r="G86" s="3"/>
      <c r="H86" s="3"/>
      <c r="I86" s="182" t="str">
        <f>"班長："&amp;入力用!D61</f>
        <v>班長：泉南　A寺郎</v>
      </c>
      <c r="J86" s="183"/>
      <c r="K86" s="183"/>
      <c r="L86" s="183"/>
      <c r="M86" s="184"/>
      <c r="O86" s="95" t="s">
        <v>16</v>
      </c>
      <c r="P86" s="97"/>
      <c r="T86" s="95" t="str">
        <f>"班長："&amp;入力用!D78</f>
        <v>班長：泉南　G寺郎</v>
      </c>
      <c r="U86" s="96"/>
      <c r="V86" s="96"/>
      <c r="W86" s="96"/>
      <c r="X86" s="97"/>
    </row>
    <row r="87" spans="1:25" s="2" customFormat="1" x14ac:dyDescent="0.15">
      <c r="A87" s="3"/>
      <c r="B87" s="3"/>
      <c r="C87" s="3"/>
      <c r="D87" s="3"/>
      <c r="E87" s="3"/>
      <c r="F87" s="3"/>
      <c r="G87" s="3"/>
      <c r="H87" s="3"/>
      <c r="I87" s="3"/>
      <c r="J87" s="127" t="str">
        <f>"班員："&amp;入力用!D63</f>
        <v>班員：泉南　B寺郎</v>
      </c>
      <c r="K87" s="128"/>
      <c r="L87" s="128"/>
      <c r="M87" s="129"/>
    </row>
    <row r="88" spans="1:25" s="2" customFormat="1" x14ac:dyDescent="0.15">
      <c r="A88" s="3"/>
      <c r="B88" s="3"/>
      <c r="C88" s="3"/>
      <c r="D88" s="3"/>
      <c r="E88" s="3"/>
      <c r="F88" s="3"/>
      <c r="G88" s="3"/>
      <c r="H88" s="3"/>
      <c r="I88" s="3"/>
    </row>
    <row r="89" spans="1:25" s="2" customFormat="1" x14ac:dyDescent="0.15">
      <c r="A89" s="3"/>
      <c r="B89" s="3"/>
      <c r="C89" s="3"/>
      <c r="D89" s="95" t="s">
        <v>13</v>
      </c>
      <c r="E89" s="96"/>
      <c r="F89" s="97"/>
      <c r="G89" s="3"/>
      <c r="H89" s="3"/>
      <c r="I89" s="116" t="str">
        <f>"班長："&amp;入力用!D65</f>
        <v>班長：泉南　C寺郎</v>
      </c>
      <c r="J89" s="117"/>
      <c r="K89" s="117"/>
      <c r="L89" s="117"/>
      <c r="M89" s="118"/>
      <c r="O89" s="9"/>
      <c r="P89" s="98" t="s">
        <v>17</v>
      </c>
      <c r="Q89" s="99"/>
      <c r="R89" s="99"/>
      <c r="S89" s="100"/>
      <c r="T89" s="9"/>
      <c r="U89" s="95" t="str">
        <f>"班長："&amp;入力用!D80</f>
        <v>班長：泉南　H寺郎</v>
      </c>
      <c r="V89" s="96"/>
      <c r="W89" s="96"/>
      <c r="X89" s="96"/>
      <c r="Y89" s="97"/>
    </row>
    <row r="90" spans="1:25" s="2" customFormat="1" x14ac:dyDescent="0.15">
      <c r="A90" s="3"/>
      <c r="B90" s="3"/>
      <c r="C90" s="3"/>
      <c r="D90" s="3"/>
      <c r="E90" s="3"/>
      <c r="F90" s="3"/>
      <c r="G90" s="3"/>
      <c r="H90" s="3"/>
      <c r="I90" s="3"/>
      <c r="J90" s="127" t="str">
        <f>"班員："&amp;入力用!D67</f>
        <v>班員：泉南　D寺郎</v>
      </c>
      <c r="K90" s="128"/>
      <c r="L90" s="128"/>
      <c r="M90" s="129"/>
    </row>
    <row r="91" spans="1:25" s="2" customFormat="1" x14ac:dyDescent="0.15">
      <c r="A91" s="3"/>
      <c r="B91" s="3"/>
      <c r="C91" s="3"/>
      <c r="D91" s="3"/>
      <c r="E91" s="3"/>
      <c r="F91" s="3"/>
      <c r="G91" s="3"/>
      <c r="H91" s="3"/>
      <c r="I91" s="3"/>
    </row>
    <row r="92" spans="1:25" s="2" customFormat="1" x14ac:dyDescent="0.15">
      <c r="D92" s="95" t="s">
        <v>15</v>
      </c>
      <c r="E92" s="96"/>
      <c r="F92" s="97"/>
      <c r="G92" s="3"/>
      <c r="H92" s="3"/>
      <c r="I92" s="116" t="str">
        <f>"班長："&amp;入力用!D69</f>
        <v>班長：泉南　E寺郎</v>
      </c>
      <c r="J92" s="117"/>
      <c r="K92" s="117"/>
      <c r="L92" s="117"/>
      <c r="M92" s="118"/>
      <c r="O92" s="9"/>
      <c r="P92" s="98" t="s">
        <v>15</v>
      </c>
      <c r="Q92" s="99"/>
      <c r="R92" s="99"/>
      <c r="S92" s="100"/>
      <c r="T92" s="9"/>
      <c r="U92" s="95" t="str">
        <f>"班長："&amp;入力用!D82</f>
        <v>班長：泉南　I寺郎</v>
      </c>
      <c r="V92" s="96"/>
      <c r="W92" s="96"/>
      <c r="X92" s="96"/>
      <c r="Y92" s="97"/>
    </row>
    <row r="93" spans="1:25" s="2" customFormat="1" x14ac:dyDescent="0.15">
      <c r="J93" s="127" t="str">
        <f>"班員："&amp;入力用!D71</f>
        <v>班員：泉南　F寺郎</v>
      </c>
      <c r="K93" s="128"/>
      <c r="L93" s="128"/>
      <c r="M93" s="129"/>
      <c r="U93" s="9"/>
      <c r="V93" s="127" t="str">
        <f>"班員："&amp;入力用!D84</f>
        <v>班員：泉南　J寺郎</v>
      </c>
      <c r="W93" s="128"/>
      <c r="X93" s="128"/>
      <c r="Y93" s="129"/>
    </row>
    <row r="94" spans="1:25" s="2" customFormat="1" x14ac:dyDescent="0.15"/>
    <row r="95" spans="1:25" s="2" customFormat="1" x14ac:dyDescent="0.15"/>
    <row r="96" spans="1:25" s="2" customFormat="1" x14ac:dyDescent="0.15">
      <c r="A96" s="131" t="s">
        <v>161</v>
      </c>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row>
    <row r="97" spans="1:25" s="2" customFormat="1" x14ac:dyDescent="0.15">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s="2" customFormat="1" x14ac:dyDescent="0.15">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s="2" customFormat="1" x14ac:dyDescent="0.15">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s="2" customFormat="1" x14ac:dyDescent="0.1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s="2" customFormat="1" x14ac:dyDescent="0.1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s="2" customFormat="1" x14ac:dyDescent="0.1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s="2" customFormat="1" x14ac:dyDescent="0.1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s="2" customFormat="1" x14ac:dyDescent="0.1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s="2" customFormat="1" x14ac:dyDescent="0.1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s="2" customFormat="1" x14ac:dyDescent="0.1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s="2" customFormat="1" x14ac:dyDescent="0.1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s="2" customFormat="1" x14ac:dyDescent="0.1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s="2" customFormat="1" x14ac:dyDescent="0.1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s="2" customFormat="1" x14ac:dyDescent="0.1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s="2" customFormat="1" x14ac:dyDescent="0.1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s="2" customFormat="1" x14ac:dyDescent="0.1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6" s="2" customFormat="1" x14ac:dyDescent="0.1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6" s="2" customFormat="1" x14ac:dyDescent="0.1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6" s="2" customFormat="1" x14ac:dyDescent="0.1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6" s="2" customFormat="1" x14ac:dyDescent="0.15"/>
    <row r="117" spans="1:26" s="2" customFormat="1" x14ac:dyDescent="0.15">
      <c r="B117" s="90" t="s">
        <v>18</v>
      </c>
      <c r="C117" s="90"/>
      <c r="D117" s="90"/>
      <c r="E117" s="90"/>
    </row>
    <row r="118" spans="1:26" s="2" customFormat="1" x14ac:dyDescent="0.15"/>
    <row r="119" spans="1:26" s="2" customFormat="1" x14ac:dyDescent="0.15">
      <c r="A119" s="131" t="s">
        <v>160</v>
      </c>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row>
    <row r="120" spans="1:26" s="2" customFormat="1" x14ac:dyDescent="0.15">
      <c r="C120" s="49"/>
      <c r="D120" s="49"/>
      <c r="E120" s="49"/>
      <c r="F120" s="49"/>
      <c r="G120" s="49"/>
      <c r="H120" s="49" t="s">
        <v>22</v>
      </c>
      <c r="I120" s="49"/>
      <c r="J120" s="49"/>
      <c r="K120" s="49"/>
      <c r="L120" s="49"/>
      <c r="M120" s="49"/>
      <c r="N120" s="49"/>
      <c r="O120" s="49" t="s">
        <v>23</v>
      </c>
      <c r="P120" s="49"/>
      <c r="Q120" s="49"/>
      <c r="R120" s="49"/>
      <c r="S120" s="49"/>
      <c r="T120" s="49"/>
      <c r="U120" s="49"/>
      <c r="V120" s="49" t="s">
        <v>25</v>
      </c>
      <c r="W120" s="49"/>
      <c r="X120" s="49"/>
      <c r="Y120" s="49"/>
      <c r="Z120" s="4"/>
    </row>
    <row r="121" spans="1:26" s="2" customFormat="1" ht="13.5" customHeight="1" x14ac:dyDescent="0.15">
      <c r="C121" s="49" t="s">
        <v>19</v>
      </c>
      <c r="D121" s="49"/>
      <c r="E121" s="49"/>
      <c r="F121" s="49"/>
      <c r="G121" s="49"/>
      <c r="H121" s="64" t="str">
        <f>入力用!O97</f>
        <v>・台風接近が予想される場合
・大雨が予想される場合
・高潮注意報発令時
・緊急地震速報発令時</v>
      </c>
      <c r="I121" s="64"/>
      <c r="J121" s="64"/>
      <c r="K121" s="64"/>
      <c r="L121" s="64"/>
      <c r="M121" s="64"/>
      <c r="N121" s="64"/>
      <c r="O121" s="130" t="s">
        <v>24</v>
      </c>
      <c r="P121" s="130"/>
      <c r="Q121" s="130"/>
      <c r="R121" s="130"/>
      <c r="S121" s="130"/>
      <c r="T121" s="130"/>
      <c r="U121" s="130"/>
      <c r="V121" s="49" t="s">
        <v>26</v>
      </c>
      <c r="W121" s="49"/>
      <c r="X121" s="49"/>
      <c r="Y121" s="49"/>
      <c r="Z121" s="4"/>
    </row>
    <row r="122" spans="1:26" s="2" customFormat="1" x14ac:dyDescent="0.15">
      <c r="C122" s="49"/>
      <c r="D122" s="49"/>
      <c r="E122" s="49"/>
      <c r="F122" s="49"/>
      <c r="G122" s="49"/>
      <c r="H122" s="64"/>
      <c r="I122" s="64"/>
      <c r="J122" s="64"/>
      <c r="K122" s="64"/>
      <c r="L122" s="64"/>
      <c r="M122" s="64"/>
      <c r="N122" s="64"/>
      <c r="O122" s="130"/>
      <c r="P122" s="130"/>
      <c r="Q122" s="130"/>
      <c r="R122" s="130"/>
      <c r="S122" s="130"/>
      <c r="T122" s="130"/>
      <c r="U122" s="130"/>
      <c r="V122" s="49"/>
      <c r="W122" s="49"/>
      <c r="X122" s="49"/>
      <c r="Y122" s="49"/>
      <c r="Z122" s="4"/>
    </row>
    <row r="123" spans="1:26" s="2" customFormat="1" x14ac:dyDescent="0.15">
      <c r="C123" s="49"/>
      <c r="D123" s="49"/>
      <c r="E123" s="49"/>
      <c r="F123" s="49"/>
      <c r="G123" s="49"/>
      <c r="H123" s="64"/>
      <c r="I123" s="64"/>
      <c r="J123" s="64"/>
      <c r="K123" s="64"/>
      <c r="L123" s="64"/>
      <c r="M123" s="64"/>
      <c r="N123" s="64"/>
      <c r="O123" s="130"/>
      <c r="P123" s="130"/>
      <c r="Q123" s="130"/>
      <c r="R123" s="130"/>
      <c r="S123" s="130"/>
      <c r="T123" s="130"/>
      <c r="U123" s="130"/>
      <c r="V123" s="49"/>
      <c r="W123" s="49"/>
      <c r="X123" s="49"/>
      <c r="Y123" s="49"/>
      <c r="Z123" s="4"/>
    </row>
    <row r="124" spans="1:26" s="2" customFormat="1" x14ac:dyDescent="0.15">
      <c r="C124" s="49"/>
      <c r="D124" s="49"/>
      <c r="E124" s="49"/>
      <c r="F124" s="49"/>
      <c r="G124" s="49"/>
      <c r="H124" s="64"/>
      <c r="I124" s="64"/>
      <c r="J124" s="64"/>
      <c r="K124" s="64"/>
      <c r="L124" s="64"/>
      <c r="M124" s="64"/>
      <c r="N124" s="64"/>
      <c r="O124" s="130"/>
      <c r="P124" s="130"/>
      <c r="Q124" s="130"/>
      <c r="R124" s="130"/>
      <c r="S124" s="130"/>
      <c r="T124" s="130"/>
      <c r="U124" s="130"/>
      <c r="V124" s="49"/>
      <c r="W124" s="49"/>
      <c r="X124" s="49"/>
      <c r="Y124" s="49"/>
      <c r="Z124" s="4"/>
    </row>
    <row r="125" spans="1:26" s="2" customFormat="1" x14ac:dyDescent="0.15">
      <c r="C125" s="49"/>
      <c r="D125" s="49"/>
      <c r="E125" s="49"/>
      <c r="F125" s="49"/>
      <c r="G125" s="49"/>
      <c r="H125" s="64"/>
      <c r="I125" s="64"/>
      <c r="J125" s="64"/>
      <c r="K125" s="64"/>
      <c r="L125" s="64"/>
      <c r="M125" s="64"/>
      <c r="N125" s="64"/>
      <c r="O125" s="130"/>
      <c r="P125" s="130"/>
      <c r="Q125" s="130"/>
      <c r="R125" s="130"/>
      <c r="S125" s="130"/>
      <c r="T125" s="130"/>
      <c r="U125" s="130"/>
      <c r="V125" s="49"/>
      <c r="W125" s="49"/>
      <c r="X125" s="49"/>
      <c r="Y125" s="49"/>
      <c r="Z125" s="4"/>
    </row>
    <row r="126" spans="1:26" s="2" customFormat="1" ht="13.5" customHeight="1" x14ac:dyDescent="0.15">
      <c r="C126" s="49" t="s">
        <v>20</v>
      </c>
      <c r="D126" s="49"/>
      <c r="E126" s="49"/>
      <c r="F126" s="49"/>
      <c r="G126" s="49"/>
      <c r="H126" s="64" t="str">
        <f>入力用!O98</f>
        <v>・大雨警報発令時
・洪水警報発令時
・高潮警報発令時
●以下のいずれかに該当する場合（津波）
・津波注意報発令時
・高齢者等避難発令時</v>
      </c>
      <c r="I126" s="64"/>
      <c r="J126" s="64"/>
      <c r="K126" s="64"/>
      <c r="L126" s="64"/>
      <c r="M126" s="64"/>
      <c r="N126" s="64"/>
      <c r="O126" s="64" t="s">
        <v>78</v>
      </c>
      <c r="P126" s="94"/>
      <c r="Q126" s="94"/>
      <c r="R126" s="94"/>
      <c r="S126" s="94"/>
      <c r="T126" s="94"/>
      <c r="U126" s="94"/>
      <c r="V126" s="49" t="s">
        <v>27</v>
      </c>
      <c r="W126" s="49"/>
      <c r="X126" s="49"/>
      <c r="Y126" s="49"/>
      <c r="Z126" s="4"/>
    </row>
    <row r="127" spans="1:26" s="2" customFormat="1" ht="13.5" customHeight="1" x14ac:dyDescent="0.15">
      <c r="C127" s="49"/>
      <c r="D127" s="49"/>
      <c r="E127" s="49"/>
      <c r="F127" s="49"/>
      <c r="G127" s="49"/>
      <c r="H127" s="64"/>
      <c r="I127" s="64"/>
      <c r="J127" s="64"/>
      <c r="K127" s="64"/>
      <c r="L127" s="64"/>
      <c r="M127" s="64"/>
      <c r="N127" s="64"/>
      <c r="O127" s="64"/>
      <c r="P127" s="94"/>
      <c r="Q127" s="94"/>
      <c r="R127" s="94"/>
      <c r="S127" s="94"/>
      <c r="T127" s="94"/>
      <c r="U127" s="94"/>
      <c r="V127" s="49"/>
      <c r="W127" s="49"/>
      <c r="X127" s="49"/>
      <c r="Y127" s="49"/>
      <c r="Z127" s="4"/>
    </row>
    <row r="128" spans="1:26" s="2" customFormat="1" ht="13.5" customHeight="1" x14ac:dyDescent="0.15">
      <c r="C128" s="49"/>
      <c r="D128" s="49"/>
      <c r="E128" s="49"/>
      <c r="F128" s="49"/>
      <c r="G128" s="49"/>
      <c r="H128" s="64"/>
      <c r="I128" s="64"/>
      <c r="J128" s="64"/>
      <c r="K128" s="64"/>
      <c r="L128" s="64"/>
      <c r="M128" s="64"/>
      <c r="N128" s="64"/>
      <c r="O128" s="64"/>
      <c r="P128" s="94"/>
      <c r="Q128" s="94"/>
      <c r="R128" s="94"/>
      <c r="S128" s="94"/>
      <c r="T128" s="94"/>
      <c r="U128" s="94"/>
      <c r="V128" s="49"/>
      <c r="W128" s="49"/>
      <c r="X128" s="49"/>
      <c r="Y128" s="49"/>
      <c r="Z128" s="4"/>
    </row>
    <row r="129" spans="3:26" s="2" customFormat="1" ht="13.5" customHeight="1" x14ac:dyDescent="0.15">
      <c r="C129" s="49"/>
      <c r="D129" s="49"/>
      <c r="E129" s="49"/>
      <c r="F129" s="49"/>
      <c r="G129" s="49"/>
      <c r="H129" s="64"/>
      <c r="I129" s="64"/>
      <c r="J129" s="64"/>
      <c r="K129" s="64"/>
      <c r="L129" s="64"/>
      <c r="M129" s="64"/>
      <c r="N129" s="64"/>
      <c r="O129" s="64"/>
      <c r="P129" s="94"/>
      <c r="Q129" s="94"/>
      <c r="R129" s="94"/>
      <c r="S129" s="94"/>
      <c r="T129" s="94"/>
      <c r="U129" s="94"/>
      <c r="V129" s="49"/>
      <c r="W129" s="49"/>
      <c r="X129" s="49"/>
      <c r="Y129" s="49"/>
      <c r="Z129" s="4"/>
    </row>
    <row r="130" spans="3:26" s="2" customFormat="1" ht="13.5" customHeight="1" x14ac:dyDescent="0.15">
      <c r="C130" s="49"/>
      <c r="D130" s="49"/>
      <c r="E130" s="49"/>
      <c r="F130" s="49"/>
      <c r="G130" s="49"/>
      <c r="H130" s="64"/>
      <c r="I130" s="64"/>
      <c r="J130" s="64"/>
      <c r="K130" s="64"/>
      <c r="L130" s="64"/>
      <c r="M130" s="64"/>
      <c r="N130" s="64"/>
      <c r="O130" s="64"/>
      <c r="P130" s="94"/>
      <c r="Q130" s="94"/>
      <c r="R130" s="94"/>
      <c r="S130" s="94"/>
      <c r="T130" s="94"/>
      <c r="U130" s="94"/>
      <c r="V130" s="49"/>
      <c r="W130" s="49"/>
      <c r="X130" s="49"/>
      <c r="Y130" s="49"/>
      <c r="Z130" s="4"/>
    </row>
    <row r="131" spans="3:26" s="2" customFormat="1" ht="13.5" customHeight="1" x14ac:dyDescent="0.15">
      <c r="C131" s="49"/>
      <c r="D131" s="49"/>
      <c r="E131" s="49"/>
      <c r="F131" s="49"/>
      <c r="G131" s="49"/>
      <c r="H131" s="64"/>
      <c r="I131" s="64"/>
      <c r="J131" s="64"/>
      <c r="K131" s="64"/>
      <c r="L131" s="64"/>
      <c r="M131" s="64"/>
      <c r="N131" s="64"/>
      <c r="O131" s="64"/>
      <c r="P131" s="94"/>
      <c r="Q131" s="94"/>
      <c r="R131" s="94"/>
      <c r="S131" s="94"/>
      <c r="T131" s="94"/>
      <c r="U131" s="94"/>
      <c r="V131" s="49"/>
      <c r="W131" s="49"/>
      <c r="X131" s="49"/>
      <c r="Y131" s="49"/>
      <c r="Z131" s="4"/>
    </row>
    <row r="132" spans="3:26" s="2" customFormat="1" x14ac:dyDescent="0.15">
      <c r="C132" s="49"/>
      <c r="D132" s="49"/>
      <c r="E132" s="49"/>
      <c r="F132" s="49"/>
      <c r="G132" s="49"/>
      <c r="H132" s="64"/>
      <c r="I132" s="64"/>
      <c r="J132" s="64"/>
      <c r="K132" s="64"/>
      <c r="L132" s="64"/>
      <c r="M132" s="64"/>
      <c r="N132" s="64"/>
      <c r="O132" s="94"/>
      <c r="P132" s="94"/>
      <c r="Q132" s="94"/>
      <c r="R132" s="94"/>
      <c r="S132" s="94"/>
      <c r="T132" s="94"/>
      <c r="U132" s="94"/>
      <c r="V132" s="49"/>
      <c r="W132" s="49"/>
      <c r="X132" s="49"/>
      <c r="Y132" s="49"/>
      <c r="Z132" s="4"/>
    </row>
    <row r="133" spans="3:26" s="2" customFormat="1" ht="12.75" customHeight="1" x14ac:dyDescent="0.15">
      <c r="C133" s="49" t="s">
        <v>21</v>
      </c>
      <c r="D133" s="49"/>
      <c r="E133" s="49"/>
      <c r="F133" s="49"/>
      <c r="G133" s="49"/>
      <c r="H133" s="64" t="str">
        <f>入力用!O99&amp;CHAR(10)&amp;入力用!P99</f>
        <v>・土砂災害警戒情報発令時
・暴風警報及び高潮警報発令時
・津波警報、大津波警報発令時
・高齢者等避難、避難指示発令時</v>
      </c>
      <c r="I133" s="64"/>
      <c r="J133" s="64"/>
      <c r="K133" s="64"/>
      <c r="L133" s="64"/>
      <c r="M133" s="64"/>
      <c r="N133" s="64"/>
      <c r="O133" s="64" t="s">
        <v>79</v>
      </c>
      <c r="P133" s="94"/>
      <c r="Q133" s="94"/>
      <c r="R133" s="94"/>
      <c r="S133" s="94"/>
      <c r="T133" s="94"/>
      <c r="U133" s="94"/>
      <c r="V133" s="49" t="s">
        <v>26</v>
      </c>
      <c r="W133" s="49"/>
      <c r="X133" s="49"/>
      <c r="Y133" s="49"/>
      <c r="Z133" s="4"/>
    </row>
    <row r="134" spans="3:26" s="2" customFormat="1" ht="12.75" customHeight="1" x14ac:dyDescent="0.15">
      <c r="C134" s="49"/>
      <c r="D134" s="49"/>
      <c r="E134" s="49"/>
      <c r="F134" s="49"/>
      <c r="G134" s="49"/>
      <c r="H134" s="64"/>
      <c r="I134" s="64"/>
      <c r="J134" s="64"/>
      <c r="K134" s="64"/>
      <c r="L134" s="64"/>
      <c r="M134" s="64"/>
      <c r="N134" s="64"/>
      <c r="O134" s="64"/>
      <c r="P134" s="94"/>
      <c r="Q134" s="94"/>
      <c r="R134" s="94"/>
      <c r="S134" s="94"/>
      <c r="T134" s="94"/>
      <c r="U134" s="94"/>
      <c r="V134" s="49"/>
      <c r="W134" s="49"/>
      <c r="X134" s="49"/>
      <c r="Y134" s="49"/>
      <c r="Z134" s="4"/>
    </row>
    <row r="135" spans="3:26" s="2" customFormat="1" ht="12.75" customHeight="1" x14ac:dyDescent="0.15">
      <c r="C135" s="49"/>
      <c r="D135" s="49"/>
      <c r="E135" s="49"/>
      <c r="F135" s="49"/>
      <c r="G135" s="49"/>
      <c r="H135" s="64"/>
      <c r="I135" s="64"/>
      <c r="J135" s="64"/>
      <c r="K135" s="64"/>
      <c r="L135" s="64"/>
      <c r="M135" s="64"/>
      <c r="N135" s="64"/>
      <c r="O135" s="64"/>
      <c r="P135" s="94"/>
      <c r="Q135" s="94"/>
      <c r="R135" s="94"/>
      <c r="S135" s="94"/>
      <c r="T135" s="94"/>
      <c r="U135" s="94"/>
      <c r="V135" s="49"/>
      <c r="W135" s="49"/>
      <c r="X135" s="49"/>
      <c r="Y135" s="49"/>
      <c r="Z135" s="4"/>
    </row>
    <row r="136" spans="3:26" s="2" customFormat="1" ht="12.75" customHeight="1" x14ac:dyDescent="0.15">
      <c r="C136" s="49"/>
      <c r="D136" s="49"/>
      <c r="E136" s="49"/>
      <c r="F136" s="49"/>
      <c r="G136" s="49"/>
      <c r="H136" s="64"/>
      <c r="I136" s="64"/>
      <c r="J136" s="64"/>
      <c r="K136" s="64"/>
      <c r="L136" s="64"/>
      <c r="M136" s="64"/>
      <c r="N136" s="64"/>
      <c r="O136" s="64"/>
      <c r="P136" s="94"/>
      <c r="Q136" s="94"/>
      <c r="R136" s="94"/>
      <c r="S136" s="94"/>
      <c r="T136" s="94"/>
      <c r="U136" s="94"/>
      <c r="V136" s="49"/>
      <c r="W136" s="49"/>
      <c r="X136" s="49"/>
      <c r="Y136" s="49"/>
      <c r="Z136" s="4"/>
    </row>
    <row r="137" spans="3:26" s="2" customFormat="1" ht="12.75" customHeight="1" x14ac:dyDescent="0.15">
      <c r="C137" s="49"/>
      <c r="D137" s="49"/>
      <c r="E137" s="49"/>
      <c r="F137" s="49"/>
      <c r="G137" s="49"/>
      <c r="H137" s="64"/>
      <c r="I137" s="64"/>
      <c r="J137" s="64"/>
      <c r="K137" s="64"/>
      <c r="L137" s="64"/>
      <c r="M137" s="64"/>
      <c r="N137" s="64"/>
      <c r="O137" s="64"/>
      <c r="P137" s="94"/>
      <c r="Q137" s="94"/>
      <c r="R137" s="94"/>
      <c r="S137" s="94"/>
      <c r="T137" s="94"/>
      <c r="U137" s="94"/>
      <c r="V137" s="49"/>
      <c r="W137" s="49"/>
      <c r="X137" s="49"/>
      <c r="Y137" s="49"/>
      <c r="Z137" s="4"/>
    </row>
    <row r="138" spans="3:26" s="2" customFormat="1" ht="12.75" customHeight="1" x14ac:dyDescent="0.15">
      <c r="C138" s="49"/>
      <c r="D138" s="49"/>
      <c r="E138" s="49"/>
      <c r="F138" s="49"/>
      <c r="G138" s="49"/>
      <c r="H138" s="64"/>
      <c r="I138" s="64"/>
      <c r="J138" s="64"/>
      <c r="K138" s="64"/>
      <c r="L138" s="64"/>
      <c r="M138" s="64"/>
      <c r="N138" s="64"/>
      <c r="O138" s="64"/>
      <c r="P138" s="94"/>
      <c r="Q138" s="94"/>
      <c r="R138" s="94"/>
      <c r="S138" s="94"/>
      <c r="T138" s="94"/>
      <c r="U138" s="94"/>
      <c r="V138" s="49"/>
      <c r="W138" s="49"/>
      <c r="X138" s="49"/>
      <c r="Y138" s="49"/>
      <c r="Z138" s="4"/>
    </row>
    <row r="139" spans="3:26" s="2" customFormat="1" x14ac:dyDescent="0.15">
      <c r="C139" s="49"/>
      <c r="D139" s="49"/>
      <c r="E139" s="49"/>
      <c r="F139" s="49"/>
      <c r="G139" s="49"/>
      <c r="H139" s="64"/>
      <c r="I139" s="64"/>
      <c r="J139" s="64"/>
      <c r="K139" s="64"/>
      <c r="L139" s="64"/>
      <c r="M139" s="64"/>
      <c r="N139" s="64"/>
      <c r="O139" s="94"/>
      <c r="P139" s="94"/>
      <c r="Q139" s="94"/>
      <c r="R139" s="94"/>
      <c r="S139" s="94"/>
      <c r="T139" s="94"/>
      <c r="U139" s="94"/>
      <c r="V139" s="49"/>
      <c r="W139" s="49"/>
      <c r="X139" s="49"/>
      <c r="Y139" s="49"/>
      <c r="Z139" s="4"/>
    </row>
    <row r="140" spans="3:26" s="2" customFormat="1" x14ac:dyDescent="0.15">
      <c r="C140" s="49"/>
      <c r="D140" s="49"/>
      <c r="E140" s="49"/>
      <c r="F140" s="49"/>
      <c r="G140" s="49"/>
      <c r="H140" s="64"/>
      <c r="I140" s="64"/>
      <c r="J140" s="64"/>
      <c r="K140" s="64"/>
      <c r="L140" s="64"/>
      <c r="M140" s="64"/>
      <c r="N140" s="64"/>
      <c r="O140" s="94"/>
      <c r="P140" s="94"/>
      <c r="Q140" s="94"/>
      <c r="R140" s="94"/>
      <c r="S140" s="94"/>
      <c r="T140" s="94"/>
      <c r="U140" s="94"/>
      <c r="V140" s="49"/>
      <c r="W140" s="49"/>
      <c r="X140" s="49"/>
      <c r="Y140" s="49"/>
      <c r="Z140" s="4"/>
    </row>
    <row r="141" spans="3:26" s="2" customFormat="1" x14ac:dyDescent="0.15">
      <c r="C141" s="49"/>
      <c r="D141" s="49"/>
      <c r="E141" s="49"/>
      <c r="F141" s="49"/>
      <c r="G141" s="49"/>
      <c r="H141" s="64"/>
      <c r="I141" s="64"/>
      <c r="J141" s="64"/>
      <c r="K141" s="64"/>
      <c r="L141" s="64"/>
      <c r="M141" s="64"/>
      <c r="N141" s="64"/>
      <c r="O141" s="94"/>
      <c r="P141" s="94"/>
      <c r="Q141" s="94"/>
      <c r="R141" s="94"/>
      <c r="S141" s="94"/>
      <c r="T141" s="94"/>
      <c r="U141" s="94"/>
      <c r="V141" s="49"/>
      <c r="W141" s="49"/>
      <c r="X141" s="49"/>
      <c r="Y141" s="49"/>
      <c r="Z141" s="4"/>
    </row>
    <row r="142" spans="3:26" s="2" customFormat="1" x14ac:dyDescent="0.15"/>
    <row r="143" spans="3:26" s="2" customFormat="1" x14ac:dyDescent="0.15"/>
    <row r="144" spans="3:26" s="2" customFormat="1" x14ac:dyDescent="0.15"/>
    <row r="145" spans="1:26" s="2" customFormat="1" x14ac:dyDescent="0.15"/>
    <row r="146" spans="1:26" s="2" customFormat="1" x14ac:dyDescent="0.15"/>
    <row r="147" spans="1:26" s="2" customFormat="1" x14ac:dyDescent="0.15"/>
    <row r="148" spans="1:26" s="2" customFormat="1" x14ac:dyDescent="0.15"/>
    <row r="149" spans="1:26" s="2" customFormat="1" x14ac:dyDescent="0.15"/>
    <row r="150" spans="1:26" s="2" customFormat="1" x14ac:dyDescent="0.15">
      <c r="B150" s="90" t="s">
        <v>28</v>
      </c>
      <c r="C150" s="90"/>
      <c r="D150" s="90"/>
      <c r="E150" s="90"/>
      <c r="F150" s="90"/>
      <c r="G150" s="90"/>
      <c r="H150" s="90"/>
      <c r="I150" s="90"/>
      <c r="J150" s="90"/>
      <c r="K150" s="90"/>
      <c r="L150" s="90"/>
      <c r="M150" s="90"/>
      <c r="N150" s="90"/>
    </row>
    <row r="151" spans="1:26" s="2" customFormat="1" x14ac:dyDescent="0.15">
      <c r="M151" s="124" t="s">
        <v>29</v>
      </c>
      <c r="N151" s="125"/>
      <c r="O151" s="126"/>
    </row>
    <row r="152" spans="1:26" s="2" customFormat="1" x14ac:dyDescent="0.15">
      <c r="C152" s="119" t="s">
        <v>16</v>
      </c>
      <c r="D152" s="120"/>
      <c r="F152" s="121" t="s">
        <v>17</v>
      </c>
      <c r="G152" s="122"/>
      <c r="H152" s="123"/>
      <c r="M152" s="119" t="s">
        <v>254</v>
      </c>
      <c r="N152" s="143"/>
      <c r="O152" s="143"/>
      <c r="P152" s="120"/>
    </row>
    <row r="153" spans="1:26" s="2" customFormat="1" x14ac:dyDescent="0.15">
      <c r="M153" s="119" t="s">
        <v>30</v>
      </c>
      <c r="N153" s="120"/>
    </row>
    <row r="154" spans="1:26" s="2" customFormat="1" x14ac:dyDescent="0.15">
      <c r="M154" s="119" t="s">
        <v>31</v>
      </c>
      <c r="N154" s="120"/>
    </row>
    <row r="155" spans="1:26" s="2" customFormat="1" x14ac:dyDescent="0.15"/>
    <row r="156" spans="1:26" s="2" customFormat="1" x14ac:dyDescent="0.15">
      <c r="F156" s="121" t="s">
        <v>15</v>
      </c>
      <c r="G156" s="122"/>
      <c r="H156" s="123"/>
      <c r="M156" s="124" t="s">
        <v>32</v>
      </c>
      <c r="N156" s="126"/>
    </row>
    <row r="157" spans="1:26" s="2" customFormat="1" x14ac:dyDescent="0.15">
      <c r="M157" s="119" t="s">
        <v>33</v>
      </c>
      <c r="N157" s="143"/>
      <c r="O157" s="143"/>
      <c r="P157" s="143"/>
      <c r="Q157" s="120"/>
    </row>
    <row r="158" spans="1:26" x14ac:dyDescent="0.15">
      <c r="F158" s="119" t="s">
        <v>34</v>
      </c>
      <c r="G158" s="143"/>
      <c r="H158" s="120"/>
    </row>
    <row r="159" spans="1:26" x14ac:dyDescent="0.15">
      <c r="J159" s="121" t="s">
        <v>36</v>
      </c>
      <c r="K159" s="123"/>
    </row>
    <row r="160" spans="1:26" x14ac:dyDescent="0.15">
      <c r="A160" s="14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row>
    <row r="161" spans="1:26" x14ac:dyDescent="0.15">
      <c r="A161" s="142" t="s">
        <v>187</v>
      </c>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row>
    <row r="163" spans="1:26" x14ac:dyDescent="0.15">
      <c r="B163" t="s">
        <v>37</v>
      </c>
    </row>
    <row r="164" spans="1:26" x14ac:dyDescent="0.15">
      <c r="A164" s="142" t="s">
        <v>159</v>
      </c>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row>
    <row r="165" spans="1:26" x14ac:dyDescent="0.15">
      <c r="B165" s="49" t="s">
        <v>38</v>
      </c>
      <c r="C165" s="49"/>
      <c r="D165" s="49"/>
      <c r="E165" s="49"/>
      <c r="F165" s="49"/>
      <c r="G165" s="49"/>
      <c r="H165" s="49"/>
      <c r="I165" s="49"/>
      <c r="J165" s="49"/>
      <c r="K165" s="49" t="s">
        <v>40</v>
      </c>
      <c r="L165" s="49"/>
      <c r="M165" s="49"/>
      <c r="N165" s="49"/>
      <c r="O165" s="49" t="s">
        <v>44</v>
      </c>
      <c r="P165" s="49"/>
      <c r="Q165" s="49"/>
      <c r="R165" s="49"/>
      <c r="S165" s="53" t="s">
        <v>46</v>
      </c>
      <c r="T165" s="53"/>
      <c r="U165" s="53"/>
      <c r="V165" s="53"/>
      <c r="W165" s="53"/>
      <c r="X165" s="53"/>
      <c r="Y165" s="53"/>
    </row>
    <row r="166" spans="1:26" s="21" customFormat="1" x14ac:dyDescent="0.15">
      <c r="B166" s="144" t="s">
        <v>80</v>
      </c>
      <c r="C166" s="145"/>
      <c r="D166" s="150" t="str">
        <f>入力用!O101</f>
        <v>泉南市役所長寿社会推進課
泉南市役所障害福祉課</v>
      </c>
      <c r="E166" s="151"/>
      <c r="F166" s="151"/>
      <c r="G166" s="151"/>
      <c r="H166" s="151"/>
      <c r="I166" s="151"/>
      <c r="J166" s="152"/>
      <c r="K166" s="103" t="str">
        <f>入力用!P101</f>
        <v>072-483-8253
072-483-8252</v>
      </c>
      <c r="L166" s="104"/>
      <c r="M166" s="104"/>
      <c r="N166" s="105"/>
      <c r="O166" s="103" t="str">
        <f>入力用!Q101</f>
        <v>072-483-6447
072-480-2143</v>
      </c>
      <c r="P166" s="104"/>
      <c r="Q166" s="104"/>
      <c r="R166" s="105"/>
      <c r="S166" s="132" t="str">
        <f>入力用!R101</f>
        <v>kaigo@city.sennan.lg.jp
kousyou-f@city.sennan.lg.jp</v>
      </c>
      <c r="T166" s="133"/>
      <c r="U166" s="133"/>
      <c r="V166" s="133"/>
      <c r="W166" s="133"/>
      <c r="X166" s="133"/>
      <c r="Y166" s="134"/>
    </row>
    <row r="167" spans="1:26" s="21" customFormat="1" x14ac:dyDescent="0.15">
      <c r="B167" s="146"/>
      <c r="C167" s="147"/>
      <c r="D167" s="153"/>
      <c r="E167" s="154"/>
      <c r="F167" s="154"/>
      <c r="G167" s="154"/>
      <c r="H167" s="154"/>
      <c r="I167" s="154"/>
      <c r="J167" s="155"/>
      <c r="K167" s="106"/>
      <c r="L167" s="107"/>
      <c r="M167" s="107"/>
      <c r="N167" s="108"/>
      <c r="O167" s="106"/>
      <c r="P167" s="107"/>
      <c r="Q167" s="107"/>
      <c r="R167" s="108"/>
      <c r="S167" s="135"/>
      <c r="T167" s="136"/>
      <c r="U167" s="136"/>
      <c r="V167" s="136"/>
      <c r="W167" s="136"/>
      <c r="X167" s="136"/>
      <c r="Y167" s="137"/>
    </row>
    <row r="168" spans="1:26" ht="13.5" customHeight="1" x14ac:dyDescent="0.15">
      <c r="B168" s="146"/>
      <c r="C168" s="147"/>
      <c r="D168" s="156"/>
      <c r="E168" s="157"/>
      <c r="F168" s="157"/>
      <c r="G168" s="157"/>
      <c r="H168" s="157"/>
      <c r="I168" s="157"/>
      <c r="J168" s="158"/>
      <c r="K168" s="109"/>
      <c r="L168" s="110"/>
      <c r="M168" s="110"/>
      <c r="N168" s="111"/>
      <c r="O168" s="109"/>
      <c r="P168" s="110"/>
      <c r="Q168" s="110"/>
      <c r="R168" s="111"/>
      <c r="S168" s="138"/>
      <c r="T168" s="139"/>
      <c r="U168" s="139"/>
      <c r="V168" s="139"/>
      <c r="W168" s="139"/>
      <c r="X168" s="139"/>
      <c r="Y168" s="140"/>
    </row>
    <row r="169" spans="1:26" x14ac:dyDescent="0.15">
      <c r="B169" s="146"/>
      <c r="C169" s="147"/>
      <c r="D169" s="49" t="s">
        <v>39</v>
      </c>
      <c r="E169" s="49"/>
      <c r="F169" s="49"/>
      <c r="G169" s="49"/>
      <c r="H169" s="49"/>
      <c r="I169" s="49"/>
      <c r="J169" s="49"/>
      <c r="K169" s="49" t="s">
        <v>41</v>
      </c>
      <c r="L169" s="49"/>
      <c r="M169" s="49"/>
      <c r="N169" s="49"/>
      <c r="O169" s="80" t="s">
        <v>45</v>
      </c>
      <c r="P169" s="84"/>
      <c r="Q169" s="84"/>
      <c r="R169" s="85"/>
      <c r="S169" s="161" t="s">
        <v>47</v>
      </c>
      <c r="T169" s="161"/>
      <c r="U169" s="161"/>
      <c r="V169" s="161"/>
      <c r="W169" s="161"/>
      <c r="X169" s="161"/>
      <c r="Y169" s="161"/>
    </row>
    <row r="170" spans="1:26" x14ac:dyDescent="0.15">
      <c r="B170" s="146"/>
      <c r="C170" s="147"/>
      <c r="D170" s="101" t="s">
        <v>136</v>
      </c>
      <c r="E170" s="102"/>
      <c r="F170" s="102"/>
      <c r="G170" s="102"/>
      <c r="H170" s="102"/>
      <c r="I170" s="102"/>
      <c r="J170" s="102"/>
      <c r="K170" s="49" t="s">
        <v>42</v>
      </c>
      <c r="L170" s="49"/>
      <c r="M170" s="49"/>
      <c r="N170" s="49"/>
      <c r="O170" s="80" t="s">
        <v>85</v>
      </c>
      <c r="P170" s="84"/>
      <c r="Q170" s="84"/>
      <c r="R170" s="85"/>
      <c r="S170" s="159" t="s">
        <v>138</v>
      </c>
      <c r="T170" s="102"/>
      <c r="U170" s="102"/>
      <c r="V170" s="102"/>
      <c r="W170" s="102"/>
      <c r="X170" s="102"/>
      <c r="Y170" s="102"/>
    </row>
    <row r="171" spans="1:26" x14ac:dyDescent="0.15">
      <c r="B171" s="148"/>
      <c r="C171" s="149"/>
      <c r="D171" s="49" t="s">
        <v>137</v>
      </c>
      <c r="E171" s="49"/>
      <c r="F171" s="49"/>
      <c r="G171" s="49"/>
      <c r="H171" s="49"/>
      <c r="I171" s="49"/>
      <c r="J171" s="49"/>
      <c r="K171" s="49" t="s">
        <v>43</v>
      </c>
      <c r="L171" s="49"/>
      <c r="M171" s="49"/>
      <c r="N171" s="49"/>
      <c r="O171" s="53"/>
      <c r="P171" s="53"/>
      <c r="Q171" s="53"/>
      <c r="R171" s="53"/>
      <c r="S171" s="49"/>
      <c r="T171" s="49"/>
      <c r="U171" s="49"/>
      <c r="V171" s="49"/>
      <c r="W171" s="49"/>
      <c r="X171" s="49"/>
      <c r="Y171" s="49"/>
    </row>
    <row r="172" spans="1:26" x14ac:dyDescent="0.15">
      <c r="B172" s="160" t="s">
        <v>135</v>
      </c>
      <c r="C172" s="160"/>
      <c r="D172" s="49" t="str">
        <f>IF(入力用!A52="","なし",入力用!A52)</f>
        <v>○○地区（□□区長）</v>
      </c>
      <c r="E172" s="49"/>
      <c r="F172" s="49"/>
      <c r="G172" s="49"/>
      <c r="H172" s="49"/>
      <c r="I172" s="49"/>
      <c r="J172" s="49"/>
      <c r="K172" s="49" t="str">
        <f>IF(入力用!D52="","",入力用!D52)</f>
        <v/>
      </c>
      <c r="L172" s="49"/>
      <c r="M172" s="49"/>
      <c r="N172" s="49"/>
      <c r="O172" s="53" t="str">
        <f>IF(入力用!H52="","",入力用!H52)</f>
        <v/>
      </c>
      <c r="P172" s="53"/>
      <c r="Q172" s="53"/>
      <c r="R172" s="53"/>
      <c r="S172" s="49" t="str">
        <f>IF(入力用!K52="","",入力用!K52)</f>
        <v/>
      </c>
      <c r="T172" s="49"/>
      <c r="U172" s="49"/>
      <c r="V172" s="49"/>
      <c r="W172" s="49"/>
      <c r="X172" s="49"/>
      <c r="Y172" s="49"/>
    </row>
    <row r="173" spans="1:26" x14ac:dyDescent="0.15">
      <c r="B173" s="160"/>
      <c r="C173" s="160"/>
      <c r="D173" s="49" t="str">
        <f>IF(入力用!A54="","なし",入力用!A54)</f>
        <v>△△病院</v>
      </c>
      <c r="E173" s="49"/>
      <c r="F173" s="49"/>
      <c r="G173" s="49"/>
      <c r="H173" s="49"/>
      <c r="I173" s="49"/>
      <c r="J173" s="49"/>
      <c r="K173" s="49" t="str">
        <f>IF(入力用!D54="","",入力用!D54)</f>
        <v/>
      </c>
      <c r="L173" s="49"/>
      <c r="M173" s="49"/>
      <c r="N173" s="49"/>
      <c r="O173" s="53" t="str">
        <f>IF(入力用!H54="","",入力用!H54)</f>
        <v/>
      </c>
      <c r="P173" s="53"/>
      <c r="Q173" s="53"/>
      <c r="R173" s="53"/>
      <c r="S173" s="49" t="str">
        <f>IF(入力用!K54="","",入力用!K54)</f>
        <v/>
      </c>
      <c r="T173" s="49"/>
      <c r="U173" s="49"/>
      <c r="V173" s="49"/>
      <c r="W173" s="49"/>
      <c r="X173" s="49"/>
      <c r="Y173" s="49"/>
    </row>
    <row r="174" spans="1:26" x14ac:dyDescent="0.15">
      <c r="B174" s="160"/>
      <c r="C174" s="160"/>
      <c r="D174" s="49" t="str">
        <f>IF(入力用!A56="","なし",入力用!A56)</f>
        <v>泉南市消防団　▽▽分団</v>
      </c>
      <c r="E174" s="49"/>
      <c r="F174" s="49"/>
      <c r="G174" s="49"/>
      <c r="H174" s="49"/>
      <c r="I174" s="49"/>
      <c r="J174" s="49"/>
      <c r="K174" s="49" t="str">
        <f>IF(入力用!D56="","",入力用!D56)</f>
        <v/>
      </c>
      <c r="L174" s="49"/>
      <c r="M174" s="49"/>
      <c r="N174" s="49"/>
      <c r="O174" s="53" t="str">
        <f>IF(入力用!H56="","",入力用!H56)</f>
        <v/>
      </c>
      <c r="P174" s="53"/>
      <c r="Q174" s="53"/>
      <c r="R174" s="53"/>
      <c r="S174" s="49" t="str">
        <f>IF(入力用!K56="","",入力用!K56)</f>
        <v/>
      </c>
      <c r="T174" s="49"/>
      <c r="U174" s="49"/>
      <c r="V174" s="49"/>
      <c r="W174" s="49"/>
      <c r="X174" s="49"/>
      <c r="Y174" s="49"/>
    </row>
    <row r="179" spans="1:26" ht="13.5" customHeight="1" x14ac:dyDescent="0.15">
      <c r="A179" s="28" t="s">
        <v>188</v>
      </c>
      <c r="B179" s="28"/>
      <c r="C179" s="28"/>
      <c r="D179" s="28"/>
      <c r="E179" s="28"/>
      <c r="F179" s="28"/>
    </row>
    <row r="180" spans="1:26" ht="13.5" customHeight="1" x14ac:dyDescent="0.15">
      <c r="A180" s="3"/>
      <c r="B180" s="28" t="str">
        <f>"あらかじめ"&amp;入力用!Y95&amp;"の危険性が高まることが予想される場合は、夜間当直施設職員の増員などを検討するとともに、各施設職員の役割分担を再確認する。"</f>
        <v>あらかじめ土砂災害・洪水・高潮・津波の危険性が高まることが予想される場合は、夜間当直施設職員の増員などを検討するとともに、各施設職員の役割分担を再確認する。</v>
      </c>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88"/>
    </row>
    <row r="181" spans="1:26" x14ac:dyDescent="0.15">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88"/>
    </row>
    <row r="182" spans="1:26" x14ac:dyDescent="0.15">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88"/>
    </row>
    <row r="184" spans="1:26" ht="13.5" customHeight="1" x14ac:dyDescent="0.15">
      <c r="A184" s="28" t="s">
        <v>162</v>
      </c>
      <c r="B184" s="28"/>
      <c r="C184" s="28"/>
      <c r="D184" s="28"/>
      <c r="E184" s="28"/>
      <c r="F184" s="28"/>
      <c r="G184" s="28"/>
      <c r="H184" s="28"/>
    </row>
    <row r="185" spans="1:26" ht="13.5" customHeight="1" x14ac:dyDescent="0.15">
      <c r="B185" s="28" t="s">
        <v>190</v>
      </c>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88"/>
    </row>
    <row r="186" spans="1:26" x14ac:dyDescent="0.15">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88"/>
    </row>
    <row r="187" spans="1:26" x14ac:dyDescent="0.15">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88"/>
    </row>
    <row r="188" spans="1:26" x14ac:dyDescent="0.15">
      <c r="B188" s="6"/>
      <c r="C188" s="6"/>
      <c r="D188" s="6"/>
      <c r="E188" s="6"/>
      <c r="F188" s="6"/>
      <c r="G188" s="6"/>
      <c r="H188" s="6"/>
      <c r="I188" s="6"/>
      <c r="J188" s="6"/>
      <c r="K188" s="6"/>
      <c r="L188" s="6"/>
      <c r="M188" s="6"/>
      <c r="N188" s="6"/>
      <c r="O188" s="6"/>
      <c r="P188" s="6"/>
      <c r="Q188" s="6"/>
      <c r="R188" s="6"/>
      <c r="S188" s="6"/>
      <c r="T188" s="6"/>
      <c r="U188" s="6"/>
      <c r="V188" s="6"/>
      <c r="W188" s="6"/>
      <c r="X188" s="6"/>
    </row>
    <row r="189" spans="1:26" x14ac:dyDescent="0.15">
      <c r="B189" s="141" t="s">
        <v>157</v>
      </c>
      <c r="C189" s="141"/>
      <c r="D189" s="141"/>
      <c r="E189" s="141"/>
      <c r="F189" s="141"/>
      <c r="G189" s="141"/>
      <c r="H189" s="141"/>
      <c r="I189" s="141"/>
      <c r="J189" s="141"/>
      <c r="K189" s="141"/>
      <c r="L189" s="141"/>
      <c r="M189" s="141"/>
      <c r="N189" s="141"/>
      <c r="O189" s="141"/>
      <c r="P189" s="141"/>
      <c r="Q189" s="141"/>
      <c r="R189" s="141"/>
      <c r="S189" s="141"/>
      <c r="T189" s="141"/>
    </row>
    <row r="190" spans="1:26" x14ac:dyDescent="0.15">
      <c r="B190" s="80" t="s">
        <v>48</v>
      </c>
      <c r="C190" s="84"/>
      <c r="D190" s="84"/>
      <c r="E190" s="84"/>
      <c r="F190" s="85"/>
      <c r="G190" s="80" t="s">
        <v>50</v>
      </c>
      <c r="H190" s="84"/>
      <c r="I190" s="84"/>
      <c r="J190" s="84"/>
      <c r="K190" s="84"/>
      <c r="L190" s="84"/>
      <c r="M190" s="84"/>
      <c r="N190" s="85"/>
      <c r="O190" s="49" t="s">
        <v>51</v>
      </c>
      <c r="P190" s="49"/>
      <c r="Q190" s="49"/>
      <c r="R190" s="49"/>
      <c r="S190" s="49"/>
    </row>
    <row r="191" spans="1:26" ht="13.5" customHeight="1" x14ac:dyDescent="0.15">
      <c r="B191" s="91" t="s">
        <v>49</v>
      </c>
      <c r="C191" s="92"/>
      <c r="D191" s="92"/>
      <c r="E191" s="92"/>
      <c r="F191" s="93"/>
      <c r="G191" s="162" t="s">
        <v>81</v>
      </c>
      <c r="H191" s="163"/>
      <c r="I191" s="163"/>
      <c r="J191" s="163"/>
      <c r="K191" s="163"/>
      <c r="L191" s="163"/>
      <c r="M191" s="163"/>
      <c r="N191" s="164"/>
      <c r="O191" s="49" t="s">
        <v>52</v>
      </c>
      <c r="P191" s="49"/>
      <c r="Q191" s="49"/>
      <c r="R191" s="49"/>
      <c r="S191" s="49"/>
    </row>
    <row r="192" spans="1:26" x14ac:dyDescent="0.15">
      <c r="B192" s="54"/>
      <c r="C192" s="55"/>
      <c r="D192" s="55"/>
      <c r="E192" s="55"/>
      <c r="F192" s="56"/>
      <c r="G192" s="168"/>
      <c r="H192" s="169"/>
      <c r="I192" s="169"/>
      <c r="J192" s="169"/>
      <c r="K192" s="169"/>
      <c r="L192" s="169"/>
      <c r="M192" s="169"/>
      <c r="N192" s="170"/>
      <c r="O192" s="49"/>
      <c r="P192" s="49"/>
      <c r="Q192" s="49"/>
      <c r="R192" s="49"/>
      <c r="S192" s="49"/>
    </row>
    <row r="193" spans="1:26" ht="13.5" customHeight="1" x14ac:dyDescent="0.15">
      <c r="B193" s="103" t="s">
        <v>83</v>
      </c>
      <c r="C193" s="104"/>
      <c r="D193" s="104"/>
      <c r="E193" s="104"/>
      <c r="F193" s="105"/>
      <c r="G193" s="162" t="s">
        <v>82</v>
      </c>
      <c r="H193" s="163"/>
      <c r="I193" s="163"/>
      <c r="J193" s="163"/>
      <c r="K193" s="163"/>
      <c r="L193" s="163"/>
      <c r="M193" s="163"/>
      <c r="N193" s="164"/>
      <c r="O193" s="49" t="s">
        <v>52</v>
      </c>
      <c r="P193" s="49"/>
      <c r="Q193" s="49"/>
      <c r="R193" s="49"/>
      <c r="S193" s="49"/>
    </row>
    <row r="194" spans="1:26" x14ac:dyDescent="0.15">
      <c r="B194" s="106"/>
      <c r="C194" s="107"/>
      <c r="D194" s="107"/>
      <c r="E194" s="107"/>
      <c r="F194" s="108"/>
      <c r="G194" s="165"/>
      <c r="H194" s="166"/>
      <c r="I194" s="166"/>
      <c r="J194" s="166"/>
      <c r="K194" s="166"/>
      <c r="L194" s="166"/>
      <c r="M194" s="166"/>
      <c r="N194" s="167"/>
      <c r="O194" s="49"/>
      <c r="P194" s="49"/>
      <c r="Q194" s="49"/>
      <c r="R194" s="49"/>
      <c r="S194" s="49"/>
    </row>
    <row r="195" spans="1:26" x14ac:dyDescent="0.15">
      <c r="B195" s="109"/>
      <c r="C195" s="110"/>
      <c r="D195" s="110"/>
      <c r="E195" s="110"/>
      <c r="F195" s="111"/>
      <c r="G195" s="168"/>
      <c r="H195" s="169"/>
      <c r="I195" s="169"/>
      <c r="J195" s="169"/>
      <c r="K195" s="169"/>
      <c r="L195" s="169"/>
      <c r="M195" s="169"/>
      <c r="N195" s="170"/>
      <c r="O195" s="49"/>
      <c r="P195" s="49"/>
      <c r="Q195" s="49"/>
      <c r="R195" s="49"/>
      <c r="S195" s="49"/>
    </row>
    <row r="197" spans="1:26" x14ac:dyDescent="0.15">
      <c r="B197" s="55" t="s">
        <v>158</v>
      </c>
      <c r="C197" s="55"/>
      <c r="D197" s="55"/>
      <c r="E197" s="55"/>
      <c r="F197" s="55"/>
      <c r="G197" s="55"/>
      <c r="H197" s="55"/>
      <c r="I197" s="55"/>
      <c r="J197" s="55"/>
      <c r="K197" s="55"/>
      <c r="L197" s="55"/>
      <c r="M197" s="55"/>
      <c r="N197" s="55"/>
      <c r="O197" s="55"/>
      <c r="P197" s="55"/>
      <c r="Q197" s="55"/>
      <c r="R197" s="55"/>
      <c r="S197" s="55"/>
      <c r="T197" s="55"/>
      <c r="U197" s="55"/>
      <c r="V197" s="55"/>
      <c r="W197" s="55"/>
      <c r="X197" s="55"/>
    </row>
    <row r="198" spans="1:26" x14ac:dyDescent="0.15">
      <c r="B198" s="80" t="s">
        <v>53</v>
      </c>
      <c r="C198" s="84"/>
      <c r="D198" s="84"/>
      <c r="E198" s="84"/>
      <c r="F198" s="85"/>
      <c r="G198" s="49" t="s">
        <v>56</v>
      </c>
      <c r="H198" s="49"/>
      <c r="I198" s="49"/>
      <c r="J198" s="49"/>
      <c r="K198" s="49" t="s">
        <v>58</v>
      </c>
      <c r="L198" s="49"/>
      <c r="M198" s="49"/>
      <c r="N198" s="49"/>
      <c r="O198" s="49" t="s">
        <v>60</v>
      </c>
      <c r="P198" s="49"/>
      <c r="Q198" s="49"/>
      <c r="R198" s="49"/>
      <c r="S198" s="49"/>
      <c r="T198" s="49"/>
      <c r="U198" s="49"/>
      <c r="V198" s="49"/>
      <c r="W198" s="49"/>
      <c r="X198" s="49"/>
    </row>
    <row r="199" spans="1:26" x14ac:dyDescent="0.15">
      <c r="B199" s="80" t="s">
        <v>54</v>
      </c>
      <c r="C199" s="84"/>
      <c r="D199" s="84"/>
      <c r="E199" s="84"/>
      <c r="F199" s="85"/>
      <c r="G199" s="8" t="s">
        <v>57</v>
      </c>
      <c r="H199" s="8"/>
      <c r="I199" s="8"/>
      <c r="J199" s="8"/>
      <c r="K199" s="49" t="s">
        <v>59</v>
      </c>
      <c r="L199" s="49"/>
      <c r="M199" s="49"/>
      <c r="N199" s="49"/>
      <c r="O199" s="49" t="s">
        <v>134</v>
      </c>
      <c r="P199" s="49"/>
      <c r="Q199" s="49"/>
      <c r="R199" s="49"/>
      <c r="S199" s="49"/>
      <c r="T199" s="49"/>
      <c r="U199" s="49"/>
      <c r="V199" s="49"/>
      <c r="W199" s="49"/>
      <c r="X199" s="49"/>
    </row>
    <row r="200" spans="1:26" x14ac:dyDescent="0.15">
      <c r="B200" s="80" t="s">
        <v>55</v>
      </c>
      <c r="C200" s="84"/>
      <c r="D200" s="84"/>
      <c r="E200" s="84"/>
      <c r="F200" s="85"/>
      <c r="G200" s="8" t="s">
        <v>57</v>
      </c>
      <c r="H200" s="8"/>
      <c r="I200" s="8"/>
      <c r="J200" s="8"/>
      <c r="K200" s="49" t="s">
        <v>59</v>
      </c>
      <c r="L200" s="49"/>
      <c r="M200" s="49"/>
      <c r="N200" s="49"/>
      <c r="O200" s="49" t="s">
        <v>134</v>
      </c>
      <c r="P200" s="49"/>
      <c r="Q200" s="49"/>
      <c r="R200" s="49"/>
      <c r="S200" s="49"/>
      <c r="T200" s="49"/>
      <c r="U200" s="49"/>
      <c r="V200" s="49"/>
      <c r="W200" s="49"/>
      <c r="X200" s="49"/>
    </row>
    <row r="201" spans="1:26" ht="13.5" customHeight="1" x14ac:dyDescent="0.15">
      <c r="B201" s="150" t="s">
        <v>191</v>
      </c>
      <c r="C201" s="151"/>
      <c r="D201" s="151"/>
      <c r="E201" s="151"/>
      <c r="F201" s="152"/>
      <c r="G201" s="49" t="s">
        <v>14</v>
      </c>
      <c r="H201" s="49"/>
      <c r="I201" s="49"/>
      <c r="J201" s="49"/>
      <c r="K201" s="173" t="s">
        <v>84</v>
      </c>
      <c r="L201" s="174"/>
      <c r="M201" s="174"/>
      <c r="N201" s="175"/>
      <c r="O201" s="91" t="s">
        <v>35</v>
      </c>
      <c r="P201" s="92"/>
      <c r="Q201" s="92"/>
      <c r="R201" s="92"/>
      <c r="S201" s="92"/>
      <c r="T201" s="92"/>
      <c r="U201" s="92"/>
      <c r="V201" s="92"/>
      <c r="W201" s="92"/>
      <c r="X201" s="93"/>
    </row>
    <row r="202" spans="1:26" x14ac:dyDescent="0.15">
      <c r="B202" s="156"/>
      <c r="C202" s="157"/>
      <c r="D202" s="157"/>
      <c r="E202" s="157"/>
      <c r="F202" s="158"/>
      <c r="G202" s="49"/>
      <c r="H202" s="49"/>
      <c r="I202" s="49"/>
      <c r="J202" s="49"/>
      <c r="K202" s="176"/>
      <c r="L202" s="177"/>
      <c r="M202" s="177"/>
      <c r="N202" s="178"/>
      <c r="O202" s="54"/>
      <c r="P202" s="55"/>
      <c r="Q202" s="55"/>
      <c r="R202" s="55"/>
      <c r="S202" s="55"/>
      <c r="T202" s="55"/>
      <c r="U202" s="55"/>
      <c r="V202" s="55"/>
      <c r="W202" s="55"/>
      <c r="X202" s="56"/>
    </row>
    <row r="206" spans="1:26" ht="13.5" customHeight="1" x14ac:dyDescent="0.15">
      <c r="A206" s="28" t="s">
        <v>171</v>
      </c>
      <c r="B206" s="28"/>
      <c r="C206" s="28"/>
      <c r="D206" s="28"/>
      <c r="E206" s="28"/>
      <c r="F206" s="28"/>
      <c r="G206" s="28"/>
      <c r="H206" s="28"/>
    </row>
    <row r="207" spans="1:26" ht="13.5" customHeight="1" x14ac:dyDescent="0.15">
      <c r="A207" s="171" t="s">
        <v>164</v>
      </c>
      <c r="B207" s="171"/>
      <c r="C207" s="171"/>
      <c r="D207" s="171"/>
      <c r="E207" s="171"/>
      <c r="F207" s="171"/>
      <c r="G207" s="171"/>
      <c r="H207" s="171"/>
      <c r="I207" s="171"/>
      <c r="J207" s="171"/>
    </row>
    <row r="208" spans="1:26" ht="13.5" customHeight="1" x14ac:dyDescent="0.15">
      <c r="B208" s="28" t="str">
        <f>"指定避難所"&amp;入力用!D32&amp;"へ避難誘導する。但し、指定緊急避難場所まで立ち退き避難が困難な場合は、施設"&amp;入力用!D36&amp;"へ避難誘導する。"</f>
        <v>指定避難所泉南中学校へ避難誘導する。但し、指定緊急避難場所まで立ち退き避難が困難な場合は、施設上階の山側の反対側へ避難誘導する。</v>
      </c>
      <c r="C208" s="28"/>
      <c r="D208" s="28"/>
      <c r="E208" s="28"/>
      <c r="F208" s="28"/>
      <c r="G208" s="28"/>
      <c r="H208" s="28"/>
      <c r="I208" s="28"/>
      <c r="J208" s="28"/>
      <c r="K208" s="28"/>
      <c r="L208" s="28"/>
      <c r="M208" s="28"/>
      <c r="N208" s="28"/>
      <c r="O208" s="28"/>
      <c r="P208" s="28"/>
      <c r="Q208" s="28"/>
      <c r="R208" s="28"/>
      <c r="S208" s="28"/>
      <c r="T208" s="28"/>
      <c r="U208" s="28"/>
      <c r="V208" s="28"/>
      <c r="W208" s="28"/>
      <c r="X208" s="28"/>
      <c r="Y208" s="88"/>
      <c r="Z208" s="88"/>
    </row>
    <row r="209" spans="1:26" x14ac:dyDescent="0.15">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88"/>
      <c r="Z209" s="88"/>
    </row>
    <row r="210" spans="1:26" x14ac:dyDescent="0.15">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88"/>
      <c r="Z210" s="88"/>
    </row>
    <row r="211" spans="1:26" ht="13.5" customHeight="1" x14ac:dyDescent="0.15">
      <c r="A211" s="28" t="s">
        <v>165</v>
      </c>
      <c r="B211" s="28"/>
      <c r="C211" s="28"/>
      <c r="D211" s="28"/>
      <c r="E211" s="28"/>
      <c r="F211" s="28"/>
      <c r="G211" s="28"/>
      <c r="H211" s="28"/>
    </row>
    <row r="212" spans="1:26" ht="13.5" customHeight="1" x14ac:dyDescent="0.15">
      <c r="B212" s="28" t="s">
        <v>166</v>
      </c>
      <c r="C212" s="28"/>
      <c r="D212" s="28"/>
      <c r="E212" s="28"/>
      <c r="F212" s="28"/>
      <c r="G212" s="28"/>
      <c r="H212" s="28"/>
      <c r="I212" s="28"/>
      <c r="J212" s="28"/>
      <c r="K212" s="28"/>
      <c r="L212" s="28"/>
      <c r="M212" s="28"/>
      <c r="N212" s="6"/>
      <c r="O212" s="6"/>
      <c r="P212" s="6"/>
      <c r="Q212" s="6"/>
    </row>
    <row r="213" spans="1:26" ht="13.5" customHeight="1" x14ac:dyDescent="0.15">
      <c r="B213" s="6"/>
      <c r="C213" s="28" t="s">
        <v>139</v>
      </c>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3.5" customHeight="1" x14ac:dyDescent="0.15">
      <c r="B214" s="5" t="s">
        <v>61</v>
      </c>
      <c r="C214" s="5"/>
      <c r="D214" s="5"/>
      <c r="E214" s="5"/>
      <c r="F214" s="5"/>
      <c r="G214" s="5"/>
      <c r="H214" s="5"/>
      <c r="I214" s="5"/>
      <c r="J214" s="5"/>
      <c r="K214" s="5"/>
      <c r="L214" s="5"/>
      <c r="M214" s="5"/>
      <c r="N214" s="5"/>
      <c r="O214" s="5"/>
      <c r="P214" s="5"/>
      <c r="Q214" s="5"/>
      <c r="R214" s="5"/>
      <c r="S214" s="5"/>
      <c r="T214" s="5"/>
      <c r="U214" s="5"/>
      <c r="V214" s="5"/>
    </row>
    <row r="215" spans="1:26" x14ac:dyDescent="0.15">
      <c r="B215" s="90" t="s">
        <v>149</v>
      </c>
      <c r="C215" s="90"/>
      <c r="D215" s="90"/>
      <c r="E215" s="90"/>
      <c r="F215" s="90"/>
      <c r="G215" s="90"/>
      <c r="H215" s="90"/>
      <c r="I215" s="90"/>
      <c r="J215" s="90"/>
      <c r="K215" s="3"/>
      <c r="L215" s="3"/>
      <c r="M215" s="3"/>
      <c r="N215" s="3"/>
      <c r="O215" s="3"/>
      <c r="P215" s="3"/>
      <c r="Q215" s="3"/>
      <c r="R215" s="3"/>
    </row>
    <row r="216" spans="1:26" ht="13.5" customHeight="1" x14ac:dyDescent="0.15">
      <c r="B216" s="6"/>
      <c r="C216" s="28" t="str">
        <f>入力用!Y95&amp;"の前兆現象を確認した際は、市役所等の情報を待つことなく避難を開始する。前兆現象については、安全確保のため、施設内から確認できる範囲で把握し、市に報告する。"</f>
        <v>土砂災害・洪水・高潮・津波の前兆現象を確認した際は、市役所等の情報を待つことなく避難を開始する。前兆現象については、安全確保のため、施設内から確認できる範囲で把握し、市に報告する。</v>
      </c>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x14ac:dyDescent="0.15">
      <c r="B217" s="6"/>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x14ac:dyDescent="0.15">
      <c r="B218" s="6"/>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x14ac:dyDescent="0.15">
      <c r="B219" s="7"/>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1" spans="1:26" x14ac:dyDescent="0.15">
      <c r="A221" s="90" t="s">
        <v>167</v>
      </c>
      <c r="B221" s="90"/>
      <c r="C221" s="90"/>
      <c r="D221" s="90"/>
      <c r="E221" s="90"/>
      <c r="F221" s="90"/>
    </row>
    <row r="222" spans="1:26" x14ac:dyDescent="0.15">
      <c r="B222" s="90" t="str">
        <f>"1)指定避難所（"&amp;入力用!$D32&amp;"）へ避難の場合"</f>
        <v>1)指定避難所（泉南中学校）へ避難の場合</v>
      </c>
      <c r="C222" s="90"/>
      <c r="D222" s="90"/>
      <c r="E222" s="90"/>
      <c r="F222" s="90"/>
      <c r="G222" s="90"/>
      <c r="H222" s="90"/>
      <c r="I222" s="90"/>
      <c r="J222" s="90"/>
      <c r="K222" s="90"/>
      <c r="L222" s="90"/>
      <c r="M222" s="90"/>
      <c r="N222" s="90"/>
      <c r="O222" s="90"/>
    </row>
    <row r="223" spans="1:26" x14ac:dyDescent="0.15">
      <c r="C223" s="172" t="str">
        <f>"・指定避難所（"&amp;入力用!$D32&amp;"）までの移動は、"&amp;入力用!$D34&amp;"によるものとする。"</f>
        <v>・指定避難所（泉南中学校）までの移動は、車によるものとする。</v>
      </c>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1:26" x14ac:dyDescent="0.15">
      <c r="C224" s="90" t="s">
        <v>63</v>
      </c>
      <c r="D224" s="90"/>
      <c r="E224" s="90"/>
      <c r="F224" s="90"/>
      <c r="G224" s="90"/>
      <c r="H224" s="90"/>
      <c r="I224" s="90"/>
      <c r="J224" s="90"/>
      <c r="K224" s="90"/>
      <c r="L224" s="90"/>
      <c r="M224" s="90"/>
      <c r="N224" s="90"/>
      <c r="O224" s="90"/>
      <c r="P224" s="90"/>
      <c r="Q224" s="90"/>
      <c r="R224" s="90"/>
      <c r="S224" s="90"/>
      <c r="T224" s="90"/>
      <c r="U224" s="90"/>
      <c r="V224" s="90"/>
      <c r="W224" s="88"/>
      <c r="X224" s="88"/>
      <c r="Y224" s="88"/>
      <c r="Z224" s="88"/>
    </row>
    <row r="225" spans="1:26" x14ac:dyDescent="0.15">
      <c r="B225" s="90" t="s">
        <v>170</v>
      </c>
      <c r="C225" s="90"/>
      <c r="D225" s="90"/>
      <c r="E225" s="90"/>
      <c r="F225" s="90"/>
      <c r="G225" s="90"/>
      <c r="H225" s="90"/>
      <c r="I225" s="90"/>
      <c r="J225" s="90"/>
    </row>
    <row r="226" spans="1:26" ht="13.5" customHeight="1" x14ac:dyDescent="0.15">
      <c r="C226" s="28" t="str">
        <f>"・施設の"&amp;入力用!$D36&amp;"への避難は、徒歩、車いすによるものとしエレベーターの使用は車いす利用者を優先する。"</f>
        <v>・施設の上階の山側の反対側への避難は、徒歩、車いすによるものとしエレベーターの使用は車いす利用者を優先する。</v>
      </c>
      <c r="D226" s="28"/>
      <c r="E226" s="28"/>
      <c r="F226" s="28"/>
      <c r="G226" s="28"/>
      <c r="H226" s="28"/>
      <c r="I226" s="28"/>
      <c r="J226" s="28"/>
      <c r="K226" s="28"/>
      <c r="L226" s="28"/>
      <c r="M226" s="28"/>
      <c r="N226" s="28"/>
      <c r="O226" s="28"/>
      <c r="P226" s="28"/>
      <c r="Q226" s="28"/>
      <c r="R226" s="28"/>
      <c r="S226" s="28"/>
      <c r="T226" s="28"/>
      <c r="U226" s="28"/>
      <c r="V226" s="28"/>
      <c r="W226" s="88"/>
      <c r="X226" s="88"/>
      <c r="Y226" s="88"/>
      <c r="Z226" s="88"/>
    </row>
    <row r="227" spans="1:26" x14ac:dyDescent="0.15">
      <c r="C227" s="28"/>
      <c r="D227" s="28"/>
      <c r="E227" s="28"/>
      <c r="F227" s="28"/>
      <c r="G227" s="28"/>
      <c r="H227" s="28"/>
      <c r="I227" s="28"/>
      <c r="J227" s="28"/>
      <c r="K227" s="28"/>
      <c r="L227" s="28"/>
      <c r="M227" s="28"/>
      <c r="N227" s="28"/>
      <c r="O227" s="28"/>
      <c r="P227" s="28"/>
      <c r="Q227" s="28"/>
      <c r="R227" s="28"/>
      <c r="S227" s="28"/>
      <c r="T227" s="28"/>
      <c r="U227" s="28"/>
      <c r="V227" s="28"/>
      <c r="W227" s="88"/>
      <c r="X227" s="88"/>
      <c r="Y227" s="88"/>
      <c r="Z227" s="88"/>
    </row>
    <row r="228" spans="1:26" x14ac:dyDescent="0.15">
      <c r="C228" s="90" t="s">
        <v>67</v>
      </c>
      <c r="D228" s="90"/>
      <c r="E228" s="90"/>
      <c r="F228" s="90"/>
      <c r="G228" s="90"/>
      <c r="H228" s="90"/>
      <c r="I228" s="90"/>
      <c r="J228" s="90"/>
      <c r="K228" s="90"/>
      <c r="L228" s="90"/>
      <c r="M228" s="90"/>
      <c r="N228" s="90"/>
      <c r="O228" s="90"/>
      <c r="P228" s="90"/>
      <c r="Q228" s="90"/>
      <c r="R228" s="90"/>
      <c r="S228" s="90"/>
      <c r="T228" s="90"/>
      <c r="U228" s="90"/>
      <c r="V228" s="90"/>
      <c r="W228" s="88"/>
      <c r="X228" s="88"/>
      <c r="Y228" s="88"/>
      <c r="Z228" s="88"/>
    </row>
    <row r="230" spans="1:26" x14ac:dyDescent="0.15">
      <c r="A230" s="90" t="s">
        <v>175</v>
      </c>
      <c r="B230" s="90"/>
      <c r="C230" s="90"/>
      <c r="D230" s="90"/>
      <c r="E230" s="90"/>
      <c r="F230" s="90"/>
    </row>
    <row r="231" spans="1:26" x14ac:dyDescent="0.15">
      <c r="B231" s="90" t="s">
        <v>249</v>
      </c>
      <c r="C231" s="90"/>
      <c r="D231" s="90"/>
      <c r="E231" s="90"/>
      <c r="F231" s="90"/>
      <c r="G231" s="90"/>
      <c r="H231" s="90"/>
      <c r="I231" s="90"/>
      <c r="J231" s="90"/>
      <c r="K231" s="90"/>
      <c r="L231" s="90"/>
      <c r="M231" s="90"/>
      <c r="N231" s="90"/>
      <c r="O231" s="90"/>
      <c r="P231" s="90"/>
      <c r="Q231" s="90"/>
      <c r="R231" s="88"/>
      <c r="S231" s="88"/>
      <c r="T231" s="88"/>
      <c r="U231" s="88"/>
      <c r="V231" s="88"/>
      <c r="W231" s="88"/>
      <c r="X231" s="88"/>
      <c r="Y231" s="88"/>
      <c r="Z231" s="88"/>
    </row>
    <row r="232" spans="1:26" x14ac:dyDescent="0.15">
      <c r="B232" s="90" t="s">
        <v>170</v>
      </c>
      <c r="C232" s="90"/>
      <c r="D232" s="90"/>
      <c r="E232" s="90"/>
      <c r="F232" s="90"/>
      <c r="G232" s="90"/>
      <c r="H232" s="90"/>
    </row>
    <row r="233" spans="1:26" x14ac:dyDescent="0.15">
      <c r="C233" s="90" t="s">
        <v>172</v>
      </c>
      <c r="D233" s="90"/>
      <c r="E233" s="90"/>
      <c r="F233" s="90"/>
      <c r="G233" s="90"/>
      <c r="H233" s="90"/>
      <c r="I233" s="90"/>
      <c r="J233" s="90"/>
      <c r="K233" s="90"/>
      <c r="L233" s="90"/>
      <c r="M233" s="90"/>
      <c r="N233" s="90"/>
      <c r="O233" s="90"/>
      <c r="P233" s="90"/>
      <c r="Q233" s="90"/>
      <c r="R233" s="90"/>
      <c r="S233" s="90"/>
      <c r="T233" s="90"/>
      <c r="U233" s="90"/>
      <c r="V233" s="90"/>
      <c r="W233" s="90"/>
      <c r="X233" s="88"/>
      <c r="Y233" s="88"/>
      <c r="Z233" s="88"/>
    </row>
    <row r="234" spans="1:26" x14ac:dyDescent="0.15">
      <c r="C234" s="90" t="s">
        <v>173</v>
      </c>
      <c r="D234" s="90"/>
      <c r="E234" s="90"/>
      <c r="F234" s="90"/>
      <c r="G234" s="90"/>
      <c r="H234" s="90"/>
      <c r="I234" s="90"/>
      <c r="J234" s="90"/>
      <c r="K234" s="90"/>
      <c r="L234" s="90"/>
      <c r="M234" s="90"/>
      <c r="N234" s="90"/>
      <c r="O234" s="90"/>
      <c r="P234" s="90"/>
      <c r="Q234" s="90"/>
      <c r="R234" s="90"/>
      <c r="S234" s="90"/>
      <c r="T234" s="88"/>
      <c r="U234" s="88"/>
      <c r="V234" s="88"/>
      <c r="W234" s="88"/>
      <c r="X234" s="88"/>
      <c r="Y234" s="88"/>
      <c r="Z234" s="88"/>
    </row>
    <row r="238" spans="1:26" x14ac:dyDescent="0.15">
      <c r="A238" s="90" t="s">
        <v>174</v>
      </c>
      <c r="B238" s="90"/>
      <c r="C238" s="90"/>
      <c r="D238" s="90"/>
      <c r="E238" s="90"/>
      <c r="F238" s="90"/>
      <c r="G238" s="90"/>
      <c r="H238" s="90"/>
      <c r="I238" s="90"/>
      <c r="J238" s="90"/>
      <c r="K238" s="90"/>
    </row>
    <row r="239" spans="1:26" x14ac:dyDescent="0.15">
      <c r="B239" s="90" t="s">
        <v>176</v>
      </c>
      <c r="C239" s="90"/>
      <c r="D239" s="90"/>
      <c r="E239" s="90"/>
      <c r="F239" s="90"/>
      <c r="G239" s="90"/>
      <c r="H239" s="90"/>
      <c r="I239" s="90"/>
    </row>
    <row r="240" spans="1:26" ht="13.5" customHeight="1" x14ac:dyDescent="0.15">
      <c r="C240" s="28" t="str">
        <f>"・"&amp;入力用!$D32&amp;"に移動する際,施設敷地内の樹木や支障物が無いか点検を実施し,支障となる樹木は適宜剪定を実施する。"</f>
        <v>・泉南中学校に移動する際,施設敷地内の樹木や支障物が無いか点検を実施し,支障となる樹木は適宜剪定を実施する。</v>
      </c>
      <c r="D240" s="28"/>
      <c r="E240" s="28"/>
      <c r="F240" s="28"/>
      <c r="G240" s="28"/>
      <c r="H240" s="28"/>
      <c r="I240" s="28"/>
      <c r="J240" s="28"/>
      <c r="K240" s="28"/>
      <c r="L240" s="28"/>
      <c r="M240" s="28"/>
      <c r="N240" s="28"/>
      <c r="O240" s="28"/>
      <c r="P240" s="28"/>
      <c r="Q240" s="28"/>
      <c r="R240" s="28"/>
      <c r="S240" s="28"/>
      <c r="T240" s="28"/>
      <c r="U240" s="28"/>
      <c r="V240" s="28"/>
      <c r="W240" s="28"/>
      <c r="X240" s="88"/>
      <c r="Y240" s="88"/>
      <c r="Z240" s="88"/>
    </row>
    <row r="241" spans="1:26" x14ac:dyDescent="0.15">
      <c r="C241" s="28"/>
      <c r="D241" s="28"/>
      <c r="E241" s="28"/>
      <c r="F241" s="28"/>
      <c r="G241" s="28"/>
      <c r="H241" s="28"/>
      <c r="I241" s="28"/>
      <c r="J241" s="28"/>
      <c r="K241" s="28"/>
      <c r="L241" s="28"/>
      <c r="M241" s="28"/>
      <c r="N241" s="28"/>
      <c r="O241" s="28"/>
      <c r="P241" s="28"/>
      <c r="Q241" s="28"/>
      <c r="R241" s="28"/>
      <c r="S241" s="28"/>
      <c r="T241" s="28"/>
      <c r="U241" s="28"/>
      <c r="V241" s="28"/>
      <c r="W241" s="28"/>
      <c r="X241" s="88"/>
      <c r="Y241" s="88"/>
      <c r="Z241" s="88"/>
    </row>
    <row r="242" spans="1:26" ht="13.5" customHeight="1" x14ac:dyDescent="0.15">
      <c r="C242" s="28" t="s">
        <v>68</v>
      </c>
      <c r="D242" s="28"/>
      <c r="E242" s="28"/>
      <c r="F242" s="28"/>
      <c r="G242" s="28"/>
      <c r="H242" s="28"/>
      <c r="I242" s="28"/>
      <c r="J242" s="28"/>
      <c r="K242" s="28"/>
      <c r="L242" s="28"/>
      <c r="M242" s="28"/>
      <c r="N242" s="28"/>
      <c r="O242" s="28"/>
      <c r="P242" s="28"/>
      <c r="Q242" s="28"/>
      <c r="R242" s="28"/>
      <c r="S242" s="28"/>
      <c r="T242" s="28"/>
      <c r="U242" s="28"/>
      <c r="V242" s="28"/>
      <c r="W242" s="28"/>
      <c r="X242" s="28"/>
      <c r="Y242" s="88"/>
      <c r="Z242" s="88"/>
    </row>
    <row r="243" spans="1:26" ht="13.5" customHeight="1" x14ac:dyDescent="0.15">
      <c r="B243" s="28" t="s">
        <v>177</v>
      </c>
      <c r="C243" s="28"/>
      <c r="D243" s="28"/>
      <c r="E243" s="28"/>
      <c r="F243" s="28"/>
      <c r="G243" s="28"/>
      <c r="H243" s="28"/>
    </row>
    <row r="244" spans="1:26" ht="13.5" customHeight="1" x14ac:dyDescent="0.15">
      <c r="C244" s="28" t="str">
        <f>"・"&amp;入力用!$D32&amp;"までの避難経路を確認するとともに、災害時に移動が困難になる箇所等予め把握し、施設職員に情報を共有する。"</f>
        <v>・泉南中学校までの避難経路を確認するとともに、災害時に移動が困難になる箇所等予め把握し、施設職員に情報を共有する。</v>
      </c>
      <c r="D244" s="28"/>
      <c r="E244" s="28"/>
      <c r="F244" s="28"/>
      <c r="G244" s="28"/>
      <c r="H244" s="28"/>
      <c r="I244" s="28"/>
      <c r="J244" s="28"/>
      <c r="K244" s="28"/>
      <c r="L244" s="28"/>
      <c r="M244" s="28"/>
      <c r="N244" s="28"/>
      <c r="O244" s="28"/>
      <c r="P244" s="28"/>
      <c r="Q244" s="28"/>
      <c r="R244" s="28"/>
      <c r="S244" s="28"/>
      <c r="T244" s="28"/>
      <c r="U244" s="28"/>
      <c r="V244" s="28"/>
      <c r="W244" s="28"/>
      <c r="X244" s="88"/>
      <c r="Y244" s="88"/>
      <c r="Z244" s="88"/>
    </row>
    <row r="245" spans="1:26" x14ac:dyDescent="0.15">
      <c r="C245" s="28"/>
      <c r="D245" s="28"/>
      <c r="E245" s="28"/>
      <c r="F245" s="28"/>
      <c r="G245" s="28"/>
      <c r="H245" s="28"/>
      <c r="I245" s="28"/>
      <c r="J245" s="28"/>
      <c r="K245" s="28"/>
      <c r="L245" s="28"/>
      <c r="M245" s="28"/>
      <c r="N245" s="28"/>
      <c r="O245" s="28"/>
      <c r="P245" s="28"/>
      <c r="Q245" s="28"/>
      <c r="R245" s="28"/>
      <c r="S245" s="28"/>
      <c r="T245" s="28"/>
      <c r="U245" s="28"/>
      <c r="V245" s="28"/>
      <c r="W245" s="28"/>
      <c r="X245" s="88"/>
      <c r="Y245" s="88"/>
      <c r="Z245" s="88"/>
    </row>
    <row r="246" spans="1:26" x14ac:dyDescent="0.15">
      <c r="C246" s="28"/>
      <c r="D246" s="28"/>
      <c r="E246" s="28"/>
      <c r="F246" s="28"/>
      <c r="G246" s="28"/>
      <c r="H246" s="28"/>
      <c r="I246" s="28"/>
      <c r="J246" s="28"/>
      <c r="K246" s="28"/>
      <c r="L246" s="28"/>
      <c r="M246" s="28"/>
      <c r="N246" s="28"/>
      <c r="O246" s="28"/>
      <c r="P246" s="28"/>
      <c r="Q246" s="28"/>
      <c r="R246" s="28"/>
      <c r="S246" s="28"/>
      <c r="T246" s="28"/>
      <c r="U246" s="28"/>
      <c r="V246" s="28"/>
      <c r="W246" s="28"/>
      <c r="X246" s="88"/>
      <c r="Y246" s="88"/>
      <c r="Z246" s="88"/>
    </row>
    <row r="247" spans="1:26" ht="13.5" customHeight="1" x14ac:dyDescent="0.15">
      <c r="A247" s="28" t="s">
        <v>178</v>
      </c>
      <c r="B247" s="28"/>
      <c r="C247" s="28"/>
      <c r="D247" s="28"/>
      <c r="E247" s="28"/>
      <c r="F247" s="28"/>
      <c r="G247" s="28"/>
      <c r="H247" s="28"/>
    </row>
    <row r="248" spans="1:26" ht="13.5" customHeight="1" x14ac:dyDescent="0.15">
      <c r="B248" s="28" t="s">
        <v>179</v>
      </c>
      <c r="C248" s="28"/>
      <c r="D248" s="28"/>
      <c r="E248" s="28"/>
      <c r="F248" s="28"/>
      <c r="G248" s="28"/>
      <c r="H248" s="28"/>
      <c r="I248" s="28"/>
      <c r="J248" s="28"/>
      <c r="K248" s="28"/>
      <c r="L248" s="28"/>
      <c r="M248" s="28"/>
      <c r="N248" s="28"/>
      <c r="O248" s="28"/>
      <c r="P248" s="28"/>
      <c r="Q248" s="28"/>
      <c r="R248" s="28"/>
      <c r="S248" s="28"/>
      <c r="T248" s="28"/>
      <c r="U248" s="28"/>
      <c r="V248" s="28"/>
      <c r="W248" s="28"/>
      <c r="X248" s="88"/>
      <c r="Y248" s="88"/>
      <c r="Z248" s="88"/>
    </row>
    <row r="249" spans="1:26" x14ac:dyDescent="0.15">
      <c r="B249" s="28"/>
      <c r="C249" s="28"/>
      <c r="D249" s="28"/>
      <c r="E249" s="28"/>
      <c r="F249" s="28"/>
      <c r="G249" s="28"/>
      <c r="H249" s="28"/>
      <c r="I249" s="28"/>
      <c r="J249" s="28"/>
      <c r="K249" s="28"/>
      <c r="L249" s="28"/>
      <c r="M249" s="28"/>
      <c r="N249" s="28"/>
      <c r="O249" s="28"/>
      <c r="P249" s="28"/>
      <c r="Q249" s="28"/>
      <c r="R249" s="28"/>
      <c r="S249" s="28"/>
      <c r="T249" s="28"/>
      <c r="U249" s="28"/>
      <c r="V249" s="28"/>
      <c r="W249" s="28"/>
      <c r="X249" s="88"/>
      <c r="Y249" s="88"/>
      <c r="Z249" s="88"/>
    </row>
    <row r="250" spans="1:26" x14ac:dyDescent="0.15">
      <c r="B250" s="28"/>
      <c r="C250" s="28"/>
      <c r="D250" s="28"/>
      <c r="E250" s="28"/>
      <c r="F250" s="28"/>
      <c r="G250" s="28"/>
      <c r="H250" s="28"/>
      <c r="I250" s="28"/>
      <c r="J250" s="28"/>
      <c r="K250" s="28"/>
      <c r="L250" s="28"/>
      <c r="M250" s="28"/>
      <c r="N250" s="28"/>
      <c r="O250" s="28"/>
      <c r="P250" s="28"/>
      <c r="Q250" s="28"/>
      <c r="R250" s="28"/>
      <c r="S250" s="28"/>
      <c r="T250" s="28"/>
      <c r="U250" s="28"/>
      <c r="V250" s="28"/>
      <c r="W250" s="28"/>
      <c r="X250" s="88"/>
      <c r="Y250" s="88"/>
      <c r="Z250" s="88"/>
    </row>
    <row r="252" spans="1:26" ht="13.5" customHeight="1" x14ac:dyDescent="0.15">
      <c r="A252" s="28" t="s">
        <v>168</v>
      </c>
      <c r="B252" s="28"/>
      <c r="C252" s="28"/>
      <c r="D252" s="28"/>
      <c r="E252" s="28"/>
      <c r="F252" s="28"/>
      <c r="G252" s="28"/>
      <c r="H252" s="28"/>
      <c r="I252" s="28"/>
      <c r="J252" s="28"/>
      <c r="K252" s="28"/>
      <c r="L252" s="28"/>
      <c r="M252" s="28"/>
      <c r="N252" s="28"/>
      <c r="O252" s="28"/>
      <c r="P252" s="28"/>
      <c r="Q252" s="28"/>
      <c r="R252" s="28"/>
      <c r="S252" s="28"/>
      <c r="T252" s="28"/>
    </row>
    <row r="253" spans="1:26" ht="13.5" customHeight="1" x14ac:dyDescent="0.15">
      <c r="A253" s="28" t="s">
        <v>180</v>
      </c>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88"/>
      <c r="Z253" s="88"/>
    </row>
    <row r="254" spans="1:26" x14ac:dyDescent="0.1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88"/>
      <c r="Z254" s="88"/>
    </row>
    <row r="255" spans="1:26" ht="13.5" customHeight="1" x14ac:dyDescent="0.15">
      <c r="A255" s="28" t="s">
        <v>192</v>
      </c>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88"/>
      <c r="Z255" s="88"/>
    </row>
    <row r="256" spans="1:26" x14ac:dyDescent="0.1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88"/>
      <c r="Z256" s="88"/>
    </row>
    <row r="259" spans="1:26" x14ac:dyDescent="0.15">
      <c r="B259" s="55" t="s">
        <v>69</v>
      </c>
      <c r="C259" s="55"/>
      <c r="D259" s="55"/>
      <c r="E259" s="55"/>
      <c r="F259" s="55"/>
      <c r="G259" s="55"/>
      <c r="H259" s="55"/>
      <c r="I259" s="55"/>
      <c r="J259" s="55"/>
      <c r="K259" s="55"/>
      <c r="L259" s="55"/>
      <c r="M259" s="55"/>
      <c r="N259" s="55"/>
      <c r="O259" s="55"/>
      <c r="P259" s="55"/>
      <c r="Q259" s="55"/>
      <c r="R259" s="55"/>
      <c r="S259" s="55"/>
      <c r="T259" s="55"/>
      <c r="U259" s="55"/>
      <c r="V259" s="55"/>
    </row>
    <row r="260" spans="1:26" x14ac:dyDescent="0.15">
      <c r="B260" s="80" t="s">
        <v>70</v>
      </c>
      <c r="C260" s="84"/>
      <c r="D260" s="84"/>
      <c r="E260" s="84"/>
      <c r="F260" s="85"/>
      <c r="G260" s="80" t="s">
        <v>73</v>
      </c>
      <c r="H260" s="84"/>
      <c r="I260" s="84"/>
      <c r="J260" s="84"/>
      <c r="K260" s="84"/>
      <c r="L260" s="84"/>
      <c r="M260" s="84"/>
      <c r="N260" s="84"/>
      <c r="O260" s="84"/>
      <c r="P260" s="84"/>
      <c r="Q260" s="84"/>
      <c r="R260" s="84"/>
      <c r="S260" s="84"/>
      <c r="T260" s="84"/>
      <c r="U260" s="84"/>
      <c r="V260" s="84"/>
      <c r="W260" s="85"/>
    </row>
    <row r="261" spans="1:26" ht="13.5" customHeight="1" x14ac:dyDescent="0.15">
      <c r="B261" s="91" t="s">
        <v>71</v>
      </c>
      <c r="C261" s="92"/>
      <c r="D261" s="92"/>
      <c r="E261" s="92"/>
      <c r="F261" s="93"/>
      <c r="G261" s="162" t="s">
        <v>74</v>
      </c>
      <c r="H261" s="163"/>
      <c r="I261" s="163"/>
      <c r="J261" s="163"/>
      <c r="K261" s="163"/>
      <c r="L261" s="163"/>
      <c r="M261" s="163"/>
      <c r="N261" s="163"/>
      <c r="O261" s="163"/>
      <c r="P261" s="163"/>
      <c r="Q261" s="163"/>
      <c r="R261" s="163"/>
      <c r="S261" s="163"/>
      <c r="T261" s="163"/>
      <c r="U261" s="163"/>
      <c r="V261" s="163"/>
      <c r="W261" s="164"/>
      <c r="X261" s="5"/>
    </row>
    <row r="262" spans="1:26" x14ac:dyDescent="0.15">
      <c r="B262" s="54"/>
      <c r="C262" s="55"/>
      <c r="D262" s="55"/>
      <c r="E262" s="55"/>
      <c r="F262" s="56"/>
      <c r="G262" s="168"/>
      <c r="H262" s="169"/>
      <c r="I262" s="169"/>
      <c r="J262" s="169"/>
      <c r="K262" s="169"/>
      <c r="L262" s="169"/>
      <c r="M262" s="169"/>
      <c r="N262" s="169"/>
      <c r="O262" s="169"/>
      <c r="P262" s="169"/>
      <c r="Q262" s="169"/>
      <c r="R262" s="169"/>
      <c r="S262" s="169"/>
      <c r="T262" s="169"/>
      <c r="U262" s="169"/>
      <c r="V262" s="169"/>
      <c r="W262" s="170"/>
      <c r="X262" s="5"/>
    </row>
    <row r="263" spans="1:26" ht="13.5" customHeight="1" x14ac:dyDescent="0.15">
      <c r="B263" s="91" t="s">
        <v>72</v>
      </c>
      <c r="C263" s="92"/>
      <c r="D263" s="92"/>
      <c r="E263" s="92"/>
      <c r="F263" s="93"/>
      <c r="G263" s="162" t="s">
        <v>75</v>
      </c>
      <c r="H263" s="163"/>
      <c r="I263" s="163"/>
      <c r="J263" s="163"/>
      <c r="K263" s="163"/>
      <c r="L263" s="163"/>
      <c r="M263" s="163"/>
      <c r="N263" s="163"/>
      <c r="O263" s="163"/>
      <c r="P263" s="163"/>
      <c r="Q263" s="163"/>
      <c r="R263" s="163"/>
      <c r="S263" s="163"/>
      <c r="T263" s="163"/>
      <c r="U263" s="163"/>
      <c r="V263" s="163"/>
      <c r="W263" s="164"/>
      <c r="X263" s="5"/>
    </row>
    <row r="264" spans="1:26" x14ac:dyDescent="0.15">
      <c r="B264" s="185"/>
      <c r="C264" s="186"/>
      <c r="D264" s="186"/>
      <c r="E264" s="186"/>
      <c r="F264" s="187"/>
      <c r="G264" s="165"/>
      <c r="H264" s="166"/>
      <c r="I264" s="166"/>
      <c r="J264" s="166"/>
      <c r="K264" s="166"/>
      <c r="L264" s="166"/>
      <c r="M264" s="166"/>
      <c r="N264" s="166"/>
      <c r="O264" s="166"/>
      <c r="P264" s="166"/>
      <c r="Q264" s="166"/>
      <c r="R264" s="166"/>
      <c r="S264" s="166"/>
      <c r="T264" s="166"/>
      <c r="U264" s="166"/>
      <c r="V264" s="166"/>
      <c r="W264" s="167"/>
      <c r="X264" s="5"/>
    </row>
    <row r="265" spans="1:26" x14ac:dyDescent="0.15">
      <c r="B265" s="185"/>
      <c r="C265" s="186"/>
      <c r="D265" s="186"/>
      <c r="E265" s="186"/>
      <c r="F265" s="187"/>
      <c r="G265" s="165"/>
      <c r="H265" s="166"/>
      <c r="I265" s="166"/>
      <c r="J265" s="166"/>
      <c r="K265" s="166"/>
      <c r="L265" s="166"/>
      <c r="M265" s="166"/>
      <c r="N265" s="166"/>
      <c r="O265" s="166"/>
      <c r="P265" s="166"/>
      <c r="Q265" s="166"/>
      <c r="R265" s="166"/>
      <c r="S265" s="166"/>
      <c r="T265" s="166"/>
      <c r="U265" s="166"/>
      <c r="V265" s="166"/>
      <c r="W265" s="167"/>
      <c r="X265" s="5"/>
    </row>
    <row r="266" spans="1:26" x14ac:dyDescent="0.15">
      <c r="B266" s="54"/>
      <c r="C266" s="55"/>
      <c r="D266" s="55"/>
      <c r="E266" s="55"/>
      <c r="F266" s="56"/>
      <c r="G266" s="168"/>
      <c r="H266" s="169"/>
      <c r="I266" s="169"/>
      <c r="J266" s="169"/>
      <c r="K266" s="169"/>
      <c r="L266" s="169"/>
      <c r="M266" s="169"/>
      <c r="N266" s="169"/>
      <c r="O266" s="169"/>
      <c r="P266" s="169"/>
      <c r="Q266" s="169"/>
      <c r="R266" s="169"/>
      <c r="S266" s="169"/>
      <c r="T266" s="169"/>
      <c r="U266" s="169"/>
      <c r="V266" s="169"/>
      <c r="W266" s="170"/>
      <c r="X266" s="5"/>
    </row>
    <row r="268" spans="1:26" x14ac:dyDescent="0.15">
      <c r="A268" s="90" t="s">
        <v>169</v>
      </c>
      <c r="B268" s="90"/>
      <c r="C268" s="90"/>
      <c r="D268" s="90"/>
      <c r="E268" s="90"/>
      <c r="F268" s="90"/>
      <c r="G268" s="90"/>
      <c r="H268" s="90"/>
      <c r="I268" s="90"/>
      <c r="J268" s="90"/>
      <c r="K268" s="90"/>
      <c r="L268" s="90"/>
    </row>
    <row r="269" spans="1:26" x14ac:dyDescent="0.15">
      <c r="A269" s="90" t="s">
        <v>181</v>
      </c>
      <c r="B269" s="90"/>
      <c r="C269" s="90"/>
      <c r="D269" s="90"/>
      <c r="E269" s="90"/>
      <c r="F269" s="90"/>
    </row>
    <row r="270" spans="1:26" ht="13.5" customHeight="1" x14ac:dyDescent="0.15">
      <c r="B270" s="28" t="str">
        <f>"施設管理者は、"&amp;入力用!Y95&amp;"の危険性や前兆現象等、警戒避難体制に関する事項について、施設職員に対して研修を行い、情報伝達や自主避難の重要性を理解するよう努める。研修は、訓練と合わせて実施を計画することを基本とする。"</f>
        <v>施設管理者は、土砂災害・洪水・高潮・津波の危険性や前兆現象等、警戒避難体制に関する事項について、施設職員に対して研修を行い、情報伝達や自主避難の重要性を理解するよう努める。研修は、訓練と合わせて実施を計画することを基本とする。</v>
      </c>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88"/>
    </row>
    <row r="271" spans="1:26" x14ac:dyDescent="0.15">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88"/>
    </row>
    <row r="272" spans="1:26" x14ac:dyDescent="0.15">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88"/>
    </row>
    <row r="273" spans="1:26" x14ac:dyDescent="0.15">
      <c r="B273" s="90" t="s">
        <v>76</v>
      </c>
      <c r="C273" s="90"/>
      <c r="D273" s="90"/>
      <c r="E273" s="90"/>
      <c r="F273" s="90"/>
      <c r="G273" s="90"/>
      <c r="H273" s="90"/>
      <c r="I273" s="90"/>
      <c r="J273" s="90"/>
    </row>
    <row r="274" spans="1:26" x14ac:dyDescent="0.15">
      <c r="C274" s="90" t="str">
        <f>"1)"&amp;入力用!Y95&amp;"の前兆現象について"</f>
        <v>1)土砂災害・洪水・高潮・津波の前兆現象について</v>
      </c>
      <c r="D274" s="90"/>
      <c r="E274" s="90"/>
      <c r="F274" s="90"/>
      <c r="G274" s="90"/>
      <c r="H274" s="90"/>
      <c r="I274" s="90"/>
      <c r="J274" s="90"/>
      <c r="K274" s="90"/>
      <c r="L274" s="90"/>
      <c r="M274" s="90"/>
      <c r="N274" s="90"/>
      <c r="O274" s="90"/>
      <c r="P274" s="90"/>
      <c r="Q274" s="90"/>
      <c r="R274" s="90"/>
      <c r="S274" s="90"/>
      <c r="T274" s="88"/>
      <c r="U274" s="88"/>
      <c r="V274" s="88"/>
      <c r="W274" s="88"/>
      <c r="X274" s="88"/>
      <c r="Y274" s="88"/>
      <c r="Z274" s="88"/>
    </row>
    <row r="275" spans="1:26" x14ac:dyDescent="0.15">
      <c r="C275" s="90" t="s">
        <v>150</v>
      </c>
      <c r="D275" s="90"/>
      <c r="E275" s="90"/>
      <c r="F275" s="90"/>
      <c r="G275" s="90"/>
      <c r="H275" s="90"/>
      <c r="I275" s="90"/>
      <c r="J275" s="88"/>
      <c r="K275" s="88"/>
      <c r="L275" s="88"/>
      <c r="M275" s="88"/>
      <c r="N275" s="88"/>
      <c r="O275" s="88"/>
      <c r="P275" s="88"/>
      <c r="Q275" s="88"/>
      <c r="R275" s="88"/>
      <c r="S275" s="88"/>
      <c r="T275" s="88"/>
      <c r="U275" s="88"/>
      <c r="V275" s="88"/>
      <c r="W275" s="88"/>
      <c r="X275" s="88"/>
      <c r="Y275" s="88"/>
      <c r="Z275" s="88"/>
    </row>
    <row r="276" spans="1:26" x14ac:dyDescent="0.15">
      <c r="C276" s="90" t="s">
        <v>151</v>
      </c>
      <c r="D276" s="90"/>
      <c r="E276" s="90"/>
      <c r="F276" s="90"/>
      <c r="G276" s="90"/>
      <c r="H276" s="88"/>
      <c r="I276" s="88"/>
      <c r="J276" s="88"/>
      <c r="K276" s="88"/>
      <c r="L276" s="88"/>
      <c r="M276" s="88"/>
      <c r="N276" s="88"/>
      <c r="O276" s="88"/>
      <c r="P276" s="88"/>
      <c r="Q276" s="88"/>
      <c r="R276" s="88"/>
      <c r="S276" s="88"/>
      <c r="T276" s="88"/>
      <c r="U276" s="88"/>
      <c r="V276" s="88"/>
      <c r="W276" s="88"/>
      <c r="X276" s="88"/>
      <c r="Y276" s="88"/>
      <c r="Z276" s="88"/>
    </row>
    <row r="277" spans="1:26" x14ac:dyDescent="0.15">
      <c r="C277" s="90" t="s">
        <v>152</v>
      </c>
      <c r="D277" s="90"/>
      <c r="E277" s="90"/>
      <c r="F277" s="90"/>
      <c r="G277" s="90"/>
      <c r="H277" s="90"/>
      <c r="I277" s="90"/>
      <c r="J277" s="88"/>
      <c r="K277" s="88"/>
      <c r="L277" s="88"/>
      <c r="M277" s="88"/>
      <c r="N277" s="88"/>
      <c r="O277" s="88"/>
      <c r="P277" s="88"/>
      <c r="Q277" s="88"/>
      <c r="R277" s="88"/>
      <c r="S277" s="88"/>
      <c r="T277" s="88"/>
      <c r="U277" s="88"/>
      <c r="V277" s="88"/>
      <c r="W277" s="88"/>
      <c r="X277" s="88"/>
      <c r="Y277" s="88"/>
      <c r="Z277" s="88"/>
    </row>
    <row r="279" spans="1:26" x14ac:dyDescent="0.15">
      <c r="A279" s="90" t="s">
        <v>182</v>
      </c>
      <c r="B279" s="90"/>
      <c r="C279" s="90"/>
      <c r="D279" s="90"/>
      <c r="E279" s="90"/>
    </row>
    <row r="280" spans="1:26" ht="13.5" customHeight="1" x14ac:dyDescent="0.15">
      <c r="B280" s="28" t="s">
        <v>77</v>
      </c>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88"/>
    </row>
    <row r="281" spans="1:26" x14ac:dyDescent="0.15">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88"/>
    </row>
    <row r="282" spans="1:26" x14ac:dyDescent="0.15">
      <c r="B282" s="5"/>
      <c r="C282" s="5"/>
      <c r="D282" s="5"/>
      <c r="E282" s="5"/>
      <c r="F282" s="5"/>
      <c r="G282" s="5"/>
      <c r="H282" s="5"/>
      <c r="I282" s="5"/>
      <c r="J282" s="5"/>
      <c r="K282" s="5"/>
      <c r="L282" s="5"/>
      <c r="M282" s="5"/>
      <c r="N282" s="5"/>
      <c r="O282" s="5"/>
      <c r="P282" s="5"/>
      <c r="Q282" s="5"/>
      <c r="R282" s="5"/>
      <c r="S282" s="5"/>
      <c r="T282" s="5"/>
      <c r="U282" s="5"/>
      <c r="V282" s="5"/>
      <c r="W282" s="5"/>
      <c r="X282" s="5"/>
    </row>
    <row r="283" spans="1:26" ht="13.5" customHeight="1" x14ac:dyDescent="0.15">
      <c r="C283" s="28" t="s">
        <v>153</v>
      </c>
      <c r="D283" s="28"/>
      <c r="E283" s="28"/>
      <c r="F283" s="28"/>
      <c r="G283" s="88"/>
      <c r="H283" s="88"/>
      <c r="I283" s="88"/>
      <c r="J283" s="88"/>
      <c r="K283" s="88"/>
      <c r="L283" s="88"/>
      <c r="M283" s="88"/>
      <c r="N283" s="88"/>
      <c r="O283" s="88"/>
      <c r="P283" s="88"/>
      <c r="Q283" s="88"/>
      <c r="R283" s="88"/>
      <c r="S283" s="88"/>
      <c r="T283" s="88"/>
      <c r="U283" s="88"/>
      <c r="V283" s="88"/>
      <c r="W283" s="88"/>
      <c r="X283" s="88"/>
      <c r="Y283" s="88"/>
      <c r="Z283" s="88"/>
    </row>
    <row r="284" spans="1:26" ht="13.5" customHeight="1" x14ac:dyDescent="0.15">
      <c r="C284" s="28" t="s">
        <v>154</v>
      </c>
      <c r="D284" s="28"/>
      <c r="E284" s="28"/>
      <c r="F284" s="28"/>
      <c r="G284" s="28"/>
      <c r="H284" s="28"/>
      <c r="I284" s="88"/>
      <c r="J284" s="88"/>
      <c r="K284" s="88"/>
      <c r="L284" s="88"/>
      <c r="M284" s="88"/>
      <c r="N284" s="88"/>
      <c r="O284" s="88"/>
      <c r="P284" s="88"/>
      <c r="Q284" s="88"/>
      <c r="R284" s="88"/>
      <c r="S284" s="88"/>
      <c r="T284" s="88"/>
      <c r="U284" s="88"/>
      <c r="V284" s="88"/>
      <c r="W284" s="88"/>
      <c r="X284" s="88"/>
      <c r="Y284" s="88"/>
      <c r="Z284" s="88"/>
    </row>
    <row r="285" spans="1:26" ht="13.5" customHeight="1" x14ac:dyDescent="0.15">
      <c r="C285" s="28" t="s">
        <v>155</v>
      </c>
      <c r="D285" s="28"/>
      <c r="E285" s="28"/>
      <c r="F285" s="28"/>
      <c r="G285" s="88"/>
      <c r="H285" s="88"/>
      <c r="I285" s="88"/>
      <c r="J285" s="88"/>
      <c r="K285" s="88"/>
      <c r="L285" s="88"/>
      <c r="M285" s="88"/>
      <c r="N285" s="88"/>
      <c r="O285" s="88"/>
      <c r="P285" s="88"/>
      <c r="Q285" s="88"/>
      <c r="R285" s="88"/>
      <c r="S285" s="88"/>
      <c r="T285" s="88"/>
      <c r="U285" s="88"/>
      <c r="V285" s="88"/>
      <c r="W285" s="88"/>
      <c r="X285" s="88"/>
      <c r="Y285" s="88"/>
      <c r="Z285" s="88"/>
    </row>
    <row r="286" spans="1:26" ht="13.5" customHeight="1" x14ac:dyDescent="0.15">
      <c r="C286" s="28" t="s">
        <v>156</v>
      </c>
      <c r="D286" s="28"/>
      <c r="E286" s="28"/>
      <c r="F286" s="28"/>
      <c r="G286" s="28"/>
      <c r="H286" s="28"/>
      <c r="I286" s="28"/>
      <c r="J286" s="28"/>
      <c r="K286" s="28"/>
      <c r="L286" s="28"/>
      <c r="M286" s="28"/>
      <c r="N286" s="28"/>
      <c r="O286" s="28"/>
      <c r="P286" s="28"/>
      <c r="Q286" s="28"/>
      <c r="R286" s="28"/>
      <c r="S286" s="88"/>
      <c r="T286" s="88"/>
      <c r="U286" s="88"/>
      <c r="V286" s="88"/>
      <c r="W286" s="88"/>
      <c r="X286" s="88"/>
      <c r="Y286" s="88"/>
      <c r="Z286" s="88"/>
    </row>
    <row r="288" spans="1:26" ht="13.5" customHeight="1" x14ac:dyDescent="0.15">
      <c r="A288" s="28" t="s">
        <v>183</v>
      </c>
      <c r="B288" s="28"/>
      <c r="C288" s="28"/>
      <c r="D288" s="28"/>
      <c r="E288" s="28"/>
      <c r="F288" s="28"/>
      <c r="G288" s="28"/>
    </row>
    <row r="289" spans="2:26" ht="13.5" customHeight="1" x14ac:dyDescent="0.15">
      <c r="B289" s="28" t="s">
        <v>184</v>
      </c>
      <c r="C289" s="28"/>
      <c r="D289" s="28"/>
      <c r="E289" s="28"/>
      <c r="F289" s="28"/>
      <c r="G289" s="28"/>
      <c r="H289" s="28"/>
      <c r="I289" s="28"/>
      <c r="J289" s="28"/>
      <c r="K289" s="28"/>
      <c r="L289" s="28"/>
      <c r="M289" s="28"/>
      <c r="N289" s="28"/>
      <c r="O289" s="28"/>
      <c r="P289" s="28"/>
      <c r="Q289" s="28"/>
      <c r="R289" s="28"/>
      <c r="S289" s="28"/>
      <c r="T289" s="28"/>
      <c r="U289" s="28"/>
      <c r="V289" s="28"/>
      <c r="W289" s="28"/>
      <c r="X289" s="28"/>
      <c r="Y289" s="88"/>
      <c r="Z289" s="88"/>
    </row>
    <row r="290" spans="2:26" ht="13.5" customHeight="1" x14ac:dyDescent="0.15">
      <c r="C290" s="28" t="s">
        <v>185</v>
      </c>
      <c r="D290" s="28"/>
      <c r="E290" s="28"/>
      <c r="F290" s="28"/>
      <c r="G290" s="28"/>
      <c r="H290" s="28"/>
      <c r="I290" s="28"/>
      <c r="J290" s="28"/>
      <c r="K290" s="28"/>
      <c r="L290" s="28"/>
      <c r="M290" s="28"/>
      <c r="N290" s="28"/>
      <c r="O290" s="28"/>
      <c r="P290" s="28"/>
      <c r="Q290" s="28"/>
      <c r="R290" s="28"/>
      <c r="S290" s="28"/>
      <c r="T290" s="28"/>
      <c r="U290" s="28"/>
      <c r="V290" s="28"/>
      <c r="W290" s="28"/>
      <c r="X290" s="28"/>
      <c r="Y290" s="89"/>
      <c r="Z290" s="89"/>
    </row>
    <row r="291" spans="2:26" ht="13.5" customHeight="1" x14ac:dyDescent="0.15">
      <c r="C291" s="28"/>
      <c r="D291" s="28"/>
      <c r="E291" s="28"/>
      <c r="F291" s="28"/>
      <c r="G291" s="28"/>
      <c r="H291" s="28"/>
      <c r="I291" s="28"/>
      <c r="J291" s="28"/>
      <c r="K291" s="28"/>
      <c r="L291" s="28"/>
      <c r="M291" s="28"/>
      <c r="N291" s="28"/>
      <c r="O291" s="28"/>
      <c r="P291" s="28"/>
      <c r="Q291" s="28"/>
      <c r="R291" s="28"/>
      <c r="S291" s="28"/>
      <c r="T291" s="28"/>
      <c r="U291" s="28"/>
      <c r="V291" s="28"/>
      <c r="W291" s="28"/>
      <c r="X291" s="28"/>
      <c r="Y291" s="89"/>
      <c r="Z291" s="89"/>
    </row>
    <row r="292" spans="2:26" x14ac:dyDescent="0.15">
      <c r="C292" s="28"/>
      <c r="D292" s="28"/>
      <c r="E292" s="28"/>
      <c r="F292" s="28"/>
      <c r="G292" s="28"/>
      <c r="H292" s="28"/>
      <c r="I292" s="28"/>
      <c r="J292" s="28"/>
      <c r="K292" s="28"/>
      <c r="L292" s="28"/>
      <c r="M292" s="28"/>
      <c r="N292" s="28"/>
      <c r="O292" s="28"/>
      <c r="P292" s="28"/>
      <c r="Q292" s="28"/>
      <c r="R292" s="28"/>
      <c r="S292" s="28"/>
      <c r="T292" s="28"/>
      <c r="U292" s="28"/>
      <c r="V292" s="28"/>
      <c r="W292" s="28"/>
      <c r="X292" s="28"/>
      <c r="Y292" s="89"/>
      <c r="Z292" s="89"/>
    </row>
    <row r="293" spans="2:26" ht="13.5" customHeight="1" x14ac:dyDescent="0.15">
      <c r="C293" s="28" t="s">
        <v>193</v>
      </c>
      <c r="D293" s="28"/>
      <c r="E293" s="28"/>
      <c r="F293" s="28"/>
      <c r="G293" s="28"/>
      <c r="H293" s="28"/>
      <c r="I293" s="28"/>
      <c r="J293" s="28"/>
      <c r="K293" s="28"/>
      <c r="L293" s="28"/>
      <c r="M293" s="28"/>
      <c r="N293" s="28"/>
      <c r="O293" s="28"/>
      <c r="P293" s="28"/>
      <c r="Q293" s="28"/>
      <c r="R293" s="28"/>
      <c r="S293" s="28"/>
      <c r="T293" s="28"/>
      <c r="U293" s="28"/>
      <c r="V293" s="28"/>
      <c r="W293" s="28"/>
      <c r="X293" s="28"/>
      <c r="Y293" s="89"/>
      <c r="Z293" s="89"/>
    </row>
    <row r="294" spans="2:26" x14ac:dyDescent="0.15">
      <c r="C294" s="28"/>
      <c r="D294" s="28"/>
      <c r="E294" s="28"/>
      <c r="F294" s="28"/>
      <c r="G294" s="28"/>
      <c r="H294" s="28"/>
      <c r="I294" s="28"/>
      <c r="J294" s="28"/>
      <c r="K294" s="28"/>
      <c r="L294" s="28"/>
      <c r="M294" s="28"/>
      <c r="N294" s="28"/>
      <c r="O294" s="28"/>
      <c r="P294" s="28"/>
      <c r="Q294" s="28"/>
      <c r="R294" s="28"/>
      <c r="S294" s="28"/>
      <c r="T294" s="28"/>
      <c r="U294" s="28"/>
      <c r="V294" s="28"/>
      <c r="W294" s="28"/>
      <c r="X294" s="28"/>
      <c r="Y294" s="89"/>
      <c r="Z294" s="89"/>
    </row>
    <row r="295" spans="2:26" ht="13.5" customHeight="1" x14ac:dyDescent="0.15">
      <c r="C295" s="28"/>
      <c r="D295" s="28"/>
      <c r="E295" s="28"/>
      <c r="F295" s="28"/>
      <c r="G295" s="28"/>
      <c r="H295" s="28"/>
      <c r="I295" s="28"/>
      <c r="J295" s="28"/>
      <c r="K295" s="28"/>
      <c r="L295" s="28"/>
      <c r="M295" s="28"/>
      <c r="N295" s="28"/>
      <c r="O295" s="28"/>
      <c r="P295" s="28"/>
      <c r="Q295" s="28"/>
      <c r="R295" s="28"/>
      <c r="S295" s="28"/>
      <c r="T295" s="28"/>
      <c r="U295" s="28"/>
      <c r="V295" s="28"/>
      <c r="W295" s="28"/>
      <c r="X295" s="28"/>
      <c r="Y295" s="89"/>
      <c r="Z295" s="89"/>
    </row>
    <row r="296" spans="2:26" ht="13.5" customHeight="1" x14ac:dyDescent="0.15">
      <c r="C296" s="16"/>
      <c r="D296" s="16"/>
      <c r="E296" s="16"/>
      <c r="F296" s="16"/>
      <c r="G296" s="16"/>
      <c r="H296" s="16"/>
      <c r="I296" s="16"/>
      <c r="J296" s="16"/>
      <c r="K296" s="16"/>
      <c r="L296" s="16"/>
      <c r="M296" s="16"/>
      <c r="N296" s="16"/>
      <c r="O296" s="16"/>
      <c r="P296" s="16"/>
      <c r="Q296" s="16"/>
      <c r="R296" s="16"/>
      <c r="S296" s="16"/>
      <c r="T296" s="16"/>
      <c r="U296" s="16"/>
      <c r="V296" s="16"/>
      <c r="W296" s="16"/>
      <c r="X296" s="16"/>
      <c r="Y296" s="6"/>
      <c r="Z296" s="6"/>
    </row>
    <row r="297" spans="2:26" ht="13.5" customHeight="1" x14ac:dyDescent="0.15">
      <c r="C297" s="16"/>
      <c r="D297" s="16"/>
      <c r="E297" s="16"/>
      <c r="F297" s="16"/>
      <c r="G297" s="16"/>
      <c r="H297" s="16"/>
      <c r="I297" s="16"/>
      <c r="J297" s="16"/>
      <c r="K297" s="16"/>
      <c r="L297" s="16"/>
      <c r="M297" s="16"/>
      <c r="N297" s="16"/>
      <c r="O297" s="16"/>
      <c r="P297" s="16"/>
      <c r="Q297" s="16"/>
      <c r="R297" s="16"/>
      <c r="S297" s="16"/>
      <c r="T297" s="16"/>
      <c r="U297" s="16"/>
      <c r="V297" s="16"/>
      <c r="W297" s="16"/>
      <c r="X297" s="16"/>
      <c r="Y297" s="6"/>
      <c r="Z297" s="6"/>
    </row>
    <row r="298" spans="2:26" ht="13.5" customHeight="1" x14ac:dyDescent="0.15">
      <c r="C298" s="16"/>
      <c r="D298" s="16"/>
      <c r="E298" s="16"/>
      <c r="F298" s="16"/>
      <c r="G298" s="16"/>
      <c r="H298" s="16"/>
      <c r="I298" s="16"/>
      <c r="J298" s="16"/>
      <c r="K298" s="16"/>
      <c r="L298" s="16"/>
      <c r="M298" s="16"/>
      <c r="N298" s="16"/>
      <c r="O298" s="16"/>
      <c r="P298" s="16"/>
      <c r="Q298" s="16"/>
      <c r="R298" s="16"/>
      <c r="S298" s="16"/>
      <c r="T298" s="16"/>
      <c r="U298" s="16"/>
      <c r="V298" s="16"/>
      <c r="W298" s="16"/>
      <c r="X298" s="16"/>
      <c r="Y298" s="6"/>
      <c r="Z298" s="6"/>
    </row>
  </sheetData>
  <mergeCells count="189">
    <mergeCell ref="B84:L84"/>
    <mergeCell ref="N84:W84"/>
    <mergeCell ref="I86:M86"/>
    <mergeCell ref="J87:M87"/>
    <mergeCell ref="J90:M90"/>
    <mergeCell ref="I92:M92"/>
    <mergeCell ref="J93:M93"/>
    <mergeCell ref="T86:X86"/>
    <mergeCell ref="B273:J273"/>
    <mergeCell ref="A247:H247"/>
    <mergeCell ref="A268:L268"/>
    <mergeCell ref="O201:X202"/>
    <mergeCell ref="A211:H211"/>
    <mergeCell ref="B212:M212"/>
    <mergeCell ref="A206:H206"/>
    <mergeCell ref="A230:F230"/>
    <mergeCell ref="C213:Z213"/>
    <mergeCell ref="C216:Z219"/>
    <mergeCell ref="G263:W266"/>
    <mergeCell ref="B263:F266"/>
    <mergeCell ref="B259:V259"/>
    <mergeCell ref="B260:F260"/>
    <mergeCell ref="G261:W262"/>
    <mergeCell ref="G260:W260"/>
    <mergeCell ref="A252:T252"/>
    <mergeCell ref="A207:J207"/>
    <mergeCell ref="B243:H243"/>
    <mergeCell ref="B208:Z210"/>
    <mergeCell ref="C223:Z223"/>
    <mergeCell ref="C224:Z224"/>
    <mergeCell ref="K201:N202"/>
    <mergeCell ref="B200:F200"/>
    <mergeCell ref="B201:F202"/>
    <mergeCell ref="G201:J202"/>
    <mergeCell ref="O200:X200"/>
    <mergeCell ref="C226:Z227"/>
    <mergeCell ref="C228:Z228"/>
    <mergeCell ref="B231:Z231"/>
    <mergeCell ref="C233:Z233"/>
    <mergeCell ref="C234:Z234"/>
    <mergeCell ref="C240:Z241"/>
    <mergeCell ref="C242:Z242"/>
    <mergeCell ref="C244:Z246"/>
    <mergeCell ref="B248:Z250"/>
    <mergeCell ref="B197:X197"/>
    <mergeCell ref="B199:F199"/>
    <mergeCell ref="B198:F198"/>
    <mergeCell ref="S169:Y169"/>
    <mergeCell ref="K200:N200"/>
    <mergeCell ref="G198:J198"/>
    <mergeCell ref="K198:N198"/>
    <mergeCell ref="K199:N199"/>
    <mergeCell ref="O198:X198"/>
    <mergeCell ref="O199:X199"/>
    <mergeCell ref="D173:J173"/>
    <mergeCell ref="D174:J174"/>
    <mergeCell ref="K172:N172"/>
    <mergeCell ref="K173:N173"/>
    <mergeCell ref="K174:N174"/>
    <mergeCell ref="O172:R172"/>
    <mergeCell ref="O173:R173"/>
    <mergeCell ref="O169:R169"/>
    <mergeCell ref="O174:R174"/>
    <mergeCell ref="G193:N195"/>
    <mergeCell ref="B193:F195"/>
    <mergeCell ref="O193:S195"/>
    <mergeCell ref="G191:N192"/>
    <mergeCell ref="B189:T189"/>
    <mergeCell ref="G190:N190"/>
    <mergeCell ref="B191:F192"/>
    <mergeCell ref="O190:S190"/>
    <mergeCell ref="S170:Y170"/>
    <mergeCell ref="S171:Y171"/>
    <mergeCell ref="A184:H184"/>
    <mergeCell ref="O191:S192"/>
    <mergeCell ref="B190:F190"/>
    <mergeCell ref="S172:Y172"/>
    <mergeCell ref="S173:Y173"/>
    <mergeCell ref="S174:Y174"/>
    <mergeCell ref="B172:C174"/>
    <mergeCell ref="D172:J172"/>
    <mergeCell ref="O166:R168"/>
    <mergeCell ref="S166:Y168"/>
    <mergeCell ref="A160:Z160"/>
    <mergeCell ref="A164:Z164"/>
    <mergeCell ref="M154:N154"/>
    <mergeCell ref="F156:H156"/>
    <mergeCell ref="M156:N156"/>
    <mergeCell ref="M157:Q157"/>
    <mergeCell ref="M152:P152"/>
    <mergeCell ref="S165:Y165"/>
    <mergeCell ref="A161:Y161"/>
    <mergeCell ref="B166:C171"/>
    <mergeCell ref="F158:H158"/>
    <mergeCell ref="J159:K159"/>
    <mergeCell ref="B165:J165"/>
    <mergeCell ref="K165:N165"/>
    <mergeCell ref="O165:R165"/>
    <mergeCell ref="M153:N153"/>
    <mergeCell ref="O171:R171"/>
    <mergeCell ref="D166:J168"/>
    <mergeCell ref="I89:M89"/>
    <mergeCell ref="D89:F89"/>
    <mergeCell ref="D92:F92"/>
    <mergeCell ref="H120:N120"/>
    <mergeCell ref="H133:N141"/>
    <mergeCell ref="V133:Y141"/>
    <mergeCell ref="B150:N150"/>
    <mergeCell ref="C152:D152"/>
    <mergeCell ref="F152:H152"/>
    <mergeCell ref="M151:O151"/>
    <mergeCell ref="C126:G132"/>
    <mergeCell ref="O120:U120"/>
    <mergeCell ref="V126:Y132"/>
    <mergeCell ref="V93:Y93"/>
    <mergeCell ref="H121:N125"/>
    <mergeCell ref="O121:U125"/>
    <mergeCell ref="O133:U141"/>
    <mergeCell ref="C133:G141"/>
    <mergeCell ref="A96:Y96"/>
    <mergeCell ref="A119:Y119"/>
    <mergeCell ref="C121:G125"/>
    <mergeCell ref="C120:G120"/>
    <mergeCell ref="V120:Y120"/>
    <mergeCell ref="V121:Y125"/>
    <mergeCell ref="P92:S92"/>
    <mergeCell ref="U92:Y92"/>
    <mergeCell ref="K166:N168"/>
    <mergeCell ref="A13:Z15"/>
    <mergeCell ref="O86:P86"/>
    <mergeCell ref="C86:D86"/>
    <mergeCell ref="B9:Y11"/>
    <mergeCell ref="C17:Y19"/>
    <mergeCell ref="B49:Y51"/>
    <mergeCell ref="A62:Z64"/>
    <mergeCell ref="A65:Z66"/>
    <mergeCell ref="C75:F75"/>
    <mergeCell ref="C77:F77"/>
    <mergeCell ref="B80:D80"/>
    <mergeCell ref="B82:D82"/>
    <mergeCell ref="N82:O82"/>
    <mergeCell ref="A71:T71"/>
    <mergeCell ref="D76:Z76"/>
    <mergeCell ref="B72:E72"/>
    <mergeCell ref="C73:E73"/>
    <mergeCell ref="D74:Z74"/>
    <mergeCell ref="D78:Z78"/>
    <mergeCell ref="A70:C70"/>
    <mergeCell ref="H126:N132"/>
    <mergeCell ref="O126:U132"/>
    <mergeCell ref="B117:E117"/>
    <mergeCell ref="U89:Y89"/>
    <mergeCell ref="A179:F179"/>
    <mergeCell ref="P89:S89"/>
    <mergeCell ref="A269:F269"/>
    <mergeCell ref="A279:E279"/>
    <mergeCell ref="A288:G288"/>
    <mergeCell ref="B215:J215"/>
    <mergeCell ref="A221:F221"/>
    <mergeCell ref="B222:O222"/>
    <mergeCell ref="B225:J225"/>
    <mergeCell ref="B232:H232"/>
    <mergeCell ref="A238:K238"/>
    <mergeCell ref="B239:I239"/>
    <mergeCell ref="B180:Z182"/>
    <mergeCell ref="B185:Z187"/>
    <mergeCell ref="D169:J169"/>
    <mergeCell ref="D170:J170"/>
    <mergeCell ref="D171:J171"/>
    <mergeCell ref="K169:N169"/>
    <mergeCell ref="K170:N170"/>
    <mergeCell ref="K171:N171"/>
    <mergeCell ref="O170:R170"/>
    <mergeCell ref="C284:Z284"/>
    <mergeCell ref="C285:Z285"/>
    <mergeCell ref="C286:Z286"/>
    <mergeCell ref="B289:Z289"/>
    <mergeCell ref="C290:Z292"/>
    <mergeCell ref="C293:Z295"/>
    <mergeCell ref="A253:Z254"/>
    <mergeCell ref="A255:Z256"/>
    <mergeCell ref="B270:Z272"/>
    <mergeCell ref="C274:Z274"/>
    <mergeCell ref="C275:Z275"/>
    <mergeCell ref="C276:Z276"/>
    <mergeCell ref="C277:Z277"/>
    <mergeCell ref="B280:Z281"/>
    <mergeCell ref="C283:Z283"/>
    <mergeCell ref="B261:F262"/>
  </mergeCells>
  <phoneticPr fontId="2"/>
  <hyperlinks>
    <hyperlink ref="S169" r:id="rId1"/>
    <hyperlink ref="S170" r:id="rId2"/>
  </hyperlinks>
  <pageMargins left="0.7" right="0.7" top="0.75" bottom="0.75" header="0.3" footer="0.3"/>
  <pageSetup paperSize="9" scale="99" orientation="portrait" r:id="rId3"/>
  <rowBreaks count="1" manualBreakCount="1">
    <brk id="235" max="25"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26"/>
  <sheetViews>
    <sheetView showGridLines="0" view="pageBreakPreview" topLeftCell="B1" zoomScale="115" zoomScaleNormal="100" zoomScaleSheetLayoutView="115" workbookViewId="0">
      <selection activeCell="B1" sqref="B1"/>
    </sheetView>
  </sheetViews>
  <sheetFormatPr defaultRowHeight="13.5" x14ac:dyDescent="0.15"/>
  <sheetData>
    <row r="2" spans="4:11" x14ac:dyDescent="0.15">
      <c r="D2" s="113" t="s">
        <v>121</v>
      </c>
      <c r="E2" s="113"/>
      <c r="F2" s="113"/>
      <c r="G2" s="113"/>
      <c r="H2" s="113"/>
      <c r="I2" s="113"/>
      <c r="J2" s="113"/>
      <c r="K2" s="113"/>
    </row>
    <row r="3" spans="4:11" x14ac:dyDescent="0.15">
      <c r="D3" s="113"/>
      <c r="E3" s="113"/>
      <c r="F3" s="113"/>
      <c r="G3" s="113"/>
      <c r="H3" s="113"/>
      <c r="I3" s="113"/>
      <c r="J3" s="113"/>
      <c r="K3" s="113"/>
    </row>
    <row r="4" spans="4:11" x14ac:dyDescent="0.15">
      <c r="D4" s="113"/>
      <c r="E4" s="113"/>
      <c r="F4" s="113"/>
      <c r="G4" s="113"/>
      <c r="H4" s="113"/>
      <c r="I4" s="113"/>
      <c r="J4" s="113"/>
      <c r="K4" s="113"/>
    </row>
    <row r="6" spans="4:11" x14ac:dyDescent="0.15">
      <c r="F6" s="80" t="str">
        <f>"施設管理者："&amp;入力用!D39</f>
        <v>施設管理者：泉南　熊寺郎</v>
      </c>
      <c r="G6" s="84"/>
      <c r="H6" s="84"/>
      <c r="I6" s="85"/>
    </row>
    <row r="7" spans="4:11" x14ac:dyDescent="0.15">
      <c r="F7" s="80"/>
      <c r="G7" s="84"/>
      <c r="H7" s="84"/>
      <c r="I7" s="85"/>
    </row>
    <row r="8" spans="4:11" x14ac:dyDescent="0.15">
      <c r="F8" s="80" t="str">
        <f>入力用!D41</f>
        <v>000-0000-0001</v>
      </c>
      <c r="G8" s="84"/>
      <c r="H8" s="84"/>
      <c r="I8" s="85"/>
    </row>
    <row r="9" spans="4:11" x14ac:dyDescent="0.15">
      <c r="F9" s="80"/>
      <c r="G9" s="84"/>
      <c r="H9" s="84"/>
      <c r="I9" s="85"/>
    </row>
    <row r="10" spans="4:11" x14ac:dyDescent="0.15">
      <c r="F10" s="10"/>
    </row>
    <row r="12" spans="4:11" x14ac:dyDescent="0.15">
      <c r="G12" s="190" t="str">
        <f>"指揮班長："&amp;入力用!D61</f>
        <v>指揮班長：泉南　A寺郎</v>
      </c>
      <c r="H12" s="191"/>
    </row>
    <row r="13" spans="4:11" x14ac:dyDescent="0.15">
      <c r="G13" s="190"/>
      <c r="H13" s="191"/>
    </row>
    <row r="14" spans="4:11" x14ac:dyDescent="0.15">
      <c r="G14" s="80" t="str">
        <f>入力用!J61</f>
        <v>000-0000-0002</v>
      </c>
      <c r="H14" s="85"/>
    </row>
    <row r="18" spans="3:12" x14ac:dyDescent="0.15">
      <c r="C18" s="188" t="str">
        <f>"情報収集班長："&amp;入力用!D65</f>
        <v>情報収集班長：泉南　C寺郎</v>
      </c>
      <c r="D18" s="189"/>
      <c r="K18" s="188" t="str">
        <f>"避難誘導班長："&amp;入力用!D69</f>
        <v>避難誘導班長：泉南　E寺郎</v>
      </c>
      <c r="L18" s="189"/>
    </row>
    <row r="19" spans="3:12" x14ac:dyDescent="0.15">
      <c r="C19" s="188"/>
      <c r="D19" s="189"/>
      <c r="K19" s="188"/>
      <c r="L19" s="189"/>
    </row>
    <row r="20" spans="3:12" x14ac:dyDescent="0.15">
      <c r="C20" s="80" t="str">
        <f>入力用!J65</f>
        <v>000-0000-0004</v>
      </c>
      <c r="D20" s="85"/>
      <c r="K20" s="80" t="str">
        <f>入力用!J69</f>
        <v>000-0000-0006</v>
      </c>
      <c r="L20" s="85"/>
    </row>
    <row r="24" spans="3:12" x14ac:dyDescent="0.15">
      <c r="C24" s="188" t="str">
        <f>"情報収集班員："&amp;入力用!D67</f>
        <v>情報収集班員：泉南　D寺郎</v>
      </c>
      <c r="D24" s="189"/>
      <c r="G24" s="188" t="str">
        <f>"指揮班員："&amp;入力用!D63</f>
        <v>指揮班員：泉南　B寺郎</v>
      </c>
      <c r="H24" s="189"/>
      <c r="K24" s="188" t="str">
        <f>"避難誘導班員："&amp;入力用!D71</f>
        <v>避難誘導班員：泉南　F寺郎</v>
      </c>
      <c r="L24" s="189"/>
    </row>
    <row r="25" spans="3:12" x14ac:dyDescent="0.15">
      <c r="C25" s="188"/>
      <c r="D25" s="189"/>
      <c r="G25" s="188"/>
      <c r="H25" s="189"/>
      <c r="K25" s="188"/>
      <c r="L25" s="189"/>
    </row>
    <row r="26" spans="3:12" x14ac:dyDescent="0.15">
      <c r="C26" s="80" t="str">
        <f>入力用!J67</f>
        <v>000-0000-0005</v>
      </c>
      <c r="D26" s="85"/>
      <c r="G26" s="80" t="str">
        <f>入力用!J63</f>
        <v>000-0000-0003</v>
      </c>
      <c r="H26" s="85"/>
      <c r="K26" s="80" t="str">
        <f>入力用!J71</f>
        <v>000-0000-0007</v>
      </c>
      <c r="L26" s="85"/>
    </row>
  </sheetData>
  <mergeCells count="15">
    <mergeCell ref="C18:D19"/>
    <mergeCell ref="K18:L19"/>
    <mergeCell ref="C20:D20"/>
    <mergeCell ref="K20:L20"/>
    <mergeCell ref="D2:K4"/>
    <mergeCell ref="F6:I7"/>
    <mergeCell ref="F8:I9"/>
    <mergeCell ref="G12:H13"/>
    <mergeCell ref="G14:H14"/>
    <mergeCell ref="C24:D25"/>
    <mergeCell ref="C26:D26"/>
    <mergeCell ref="K24:L25"/>
    <mergeCell ref="K26:L26"/>
    <mergeCell ref="G24:H25"/>
    <mergeCell ref="G26:H26"/>
  </mergeCells>
  <phoneticPr fontId="2"/>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26"/>
  <sheetViews>
    <sheetView showGridLines="0" view="pageBreakPreview" zoomScale="85" zoomScaleNormal="100" zoomScaleSheetLayoutView="85" workbookViewId="0"/>
  </sheetViews>
  <sheetFormatPr defaultRowHeight="13.5" x14ac:dyDescent="0.15"/>
  <sheetData>
    <row r="2" spans="4:11" x14ac:dyDescent="0.15">
      <c r="D2" s="113" t="s">
        <v>120</v>
      </c>
      <c r="E2" s="113"/>
      <c r="F2" s="113"/>
      <c r="G2" s="113"/>
      <c r="H2" s="113"/>
      <c r="I2" s="113"/>
      <c r="J2" s="113"/>
      <c r="K2" s="113"/>
    </row>
    <row r="3" spans="4:11" x14ac:dyDescent="0.15">
      <c r="D3" s="113"/>
      <c r="E3" s="113"/>
      <c r="F3" s="113"/>
      <c r="G3" s="113"/>
      <c r="H3" s="113"/>
      <c r="I3" s="113"/>
      <c r="J3" s="113"/>
      <c r="K3" s="113"/>
    </row>
    <row r="4" spans="4:11" x14ac:dyDescent="0.15">
      <c r="D4" s="113"/>
      <c r="E4" s="113"/>
      <c r="F4" s="113"/>
      <c r="G4" s="113"/>
      <c r="H4" s="113"/>
      <c r="I4" s="113"/>
      <c r="J4" s="113"/>
      <c r="K4" s="113"/>
    </row>
    <row r="6" spans="4:11" x14ac:dyDescent="0.15">
      <c r="F6" s="80" t="str">
        <f>"施設管理者："&amp;入力用!D39</f>
        <v>施設管理者：泉南　熊寺郎</v>
      </c>
      <c r="G6" s="84"/>
      <c r="H6" s="84"/>
      <c r="I6" s="85"/>
    </row>
    <row r="7" spans="4:11" x14ac:dyDescent="0.15">
      <c r="F7" s="80"/>
      <c r="G7" s="84"/>
      <c r="H7" s="84"/>
      <c r="I7" s="85"/>
    </row>
    <row r="8" spans="4:11" x14ac:dyDescent="0.15">
      <c r="F8" s="80" t="str">
        <f>入力用!D41</f>
        <v>000-0000-0001</v>
      </c>
      <c r="G8" s="84"/>
      <c r="H8" s="84"/>
      <c r="I8" s="85"/>
    </row>
    <row r="9" spans="4:11" x14ac:dyDescent="0.15">
      <c r="F9" s="80"/>
      <c r="G9" s="84"/>
      <c r="H9" s="84"/>
      <c r="I9" s="85"/>
    </row>
    <row r="10" spans="4:11" x14ac:dyDescent="0.15">
      <c r="F10" s="10"/>
    </row>
    <row r="12" spans="4:11" x14ac:dyDescent="0.15">
      <c r="G12" s="190" t="str">
        <f>"指揮班長："&amp;入力用!D78</f>
        <v>指揮班長：泉南　G寺郎</v>
      </c>
      <c r="H12" s="191"/>
    </row>
    <row r="13" spans="4:11" x14ac:dyDescent="0.15">
      <c r="G13" s="190"/>
      <c r="H13" s="191"/>
    </row>
    <row r="14" spans="4:11" x14ac:dyDescent="0.15">
      <c r="G14" s="80" t="str">
        <f>入力用!J78</f>
        <v>000-0000-0008</v>
      </c>
      <c r="H14" s="85"/>
    </row>
    <row r="18" spans="3:12" x14ac:dyDescent="0.15">
      <c r="C18" s="188" t="str">
        <f>"情報収集班長："&amp;入力用!D80</f>
        <v>情報収集班長：泉南　H寺郎</v>
      </c>
      <c r="D18" s="189"/>
      <c r="K18" s="188" t="str">
        <f>"避難誘導班長："&amp;入力用!D82</f>
        <v>避難誘導班長：泉南　I寺郎</v>
      </c>
      <c r="L18" s="189"/>
    </row>
    <row r="19" spans="3:12" x14ac:dyDescent="0.15">
      <c r="C19" s="188"/>
      <c r="D19" s="189"/>
      <c r="K19" s="188"/>
      <c r="L19" s="189"/>
    </row>
    <row r="20" spans="3:12" x14ac:dyDescent="0.15">
      <c r="C20" s="80" t="str">
        <f>入力用!J80</f>
        <v>000-0000-0009</v>
      </c>
      <c r="D20" s="85"/>
      <c r="K20" s="80" t="str">
        <f>入力用!J82</f>
        <v>000-0000-0010</v>
      </c>
      <c r="L20" s="85"/>
    </row>
    <row r="24" spans="3:12" x14ac:dyDescent="0.15">
      <c r="C24" s="11"/>
      <c r="D24" s="11"/>
      <c r="G24" s="11"/>
      <c r="H24" s="11"/>
      <c r="K24" s="188" t="str">
        <f>"避難誘導班員："&amp;入力用!D84</f>
        <v>避難誘導班員：泉南　J寺郎</v>
      </c>
      <c r="L24" s="189"/>
    </row>
    <row r="25" spans="3:12" x14ac:dyDescent="0.15">
      <c r="C25" s="11"/>
      <c r="D25" s="11"/>
      <c r="G25" s="11"/>
      <c r="H25" s="11"/>
      <c r="K25" s="188"/>
      <c r="L25" s="189"/>
    </row>
    <row r="26" spans="3:12" x14ac:dyDescent="0.15">
      <c r="C26" s="12"/>
      <c r="D26" s="12"/>
      <c r="G26" s="12"/>
      <c r="H26" s="12"/>
      <c r="K26" s="80" t="str">
        <f>入力用!J84</f>
        <v>000-0000-0011</v>
      </c>
      <c r="L26" s="85"/>
    </row>
  </sheetData>
  <mergeCells count="11">
    <mergeCell ref="C20:D20"/>
    <mergeCell ref="K20:L20"/>
    <mergeCell ref="K24:L25"/>
    <mergeCell ref="K26:L26"/>
    <mergeCell ref="D2:K4"/>
    <mergeCell ref="F6:I7"/>
    <mergeCell ref="F8:I9"/>
    <mergeCell ref="G12:H13"/>
    <mergeCell ref="G14:H14"/>
    <mergeCell ref="C18:D19"/>
    <mergeCell ref="K18:L19"/>
  </mergeCells>
  <phoneticPr fontId="2"/>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
  <sheetViews>
    <sheetView view="pageBreakPreview" zoomScale="115" zoomScaleNormal="100" zoomScaleSheetLayoutView="115" workbookViewId="0"/>
  </sheetViews>
  <sheetFormatPr defaultRowHeight="13.5" x14ac:dyDescent="0.15"/>
  <sheetData>
    <row r="2" spans="1:9" x14ac:dyDescent="0.15">
      <c r="A2" s="142" t="s">
        <v>257</v>
      </c>
      <c r="B2" s="142"/>
      <c r="C2" s="142"/>
      <c r="D2" s="142"/>
      <c r="E2" s="142"/>
      <c r="F2" s="142"/>
      <c r="G2" s="142"/>
      <c r="H2" s="142"/>
      <c r="I2" s="142"/>
    </row>
    <row r="4" spans="1:9" x14ac:dyDescent="0.15">
      <c r="G4" s="192">
        <f ca="1">TODAY()</f>
        <v>44538</v>
      </c>
      <c r="H4" s="192"/>
      <c r="I4" s="192"/>
    </row>
    <row r="5" spans="1:9" x14ac:dyDescent="0.15">
      <c r="A5" s="142" t="s">
        <v>258</v>
      </c>
      <c r="B5" s="142"/>
    </row>
    <row r="7" spans="1:9" x14ac:dyDescent="0.15">
      <c r="E7" t="s">
        <v>261</v>
      </c>
    </row>
    <row r="8" spans="1:9" x14ac:dyDescent="0.15">
      <c r="F8" t="s">
        <v>259</v>
      </c>
      <c r="G8" t="str">
        <f>入力用!D30</f>
        <v>泉南市樽井一丁目1番1号</v>
      </c>
    </row>
    <row r="10" spans="1:9" x14ac:dyDescent="0.15">
      <c r="F10" t="s">
        <v>260</v>
      </c>
      <c r="G10" t="str">
        <f>入力用!D28</f>
        <v>社会福祉法人熊寺郎</v>
      </c>
    </row>
    <row r="11" spans="1:9" x14ac:dyDescent="0.15">
      <c r="G11" t="str">
        <f>入力用!D39</f>
        <v>泉南　熊寺郎</v>
      </c>
    </row>
    <row r="14" spans="1:9" x14ac:dyDescent="0.15">
      <c r="A14" s="28" t="str">
        <f>入力用!O108&amp;入力用!P108&amp;入力用!Q108&amp;入力用!R108&amp;入力用!S108</f>
        <v>　別添のとおり、土砂災害防止法第8条の2、水防法第15条の3、津波防災地域づくりに関する法律第71条に基づき避難確保計画を作成したので報告します。</v>
      </c>
      <c r="B14" s="28"/>
      <c r="C14" s="28"/>
      <c r="D14" s="28"/>
      <c r="E14" s="28"/>
      <c r="F14" s="28"/>
      <c r="G14" s="28"/>
      <c r="H14" s="28"/>
      <c r="I14" s="28"/>
    </row>
    <row r="15" spans="1:9" x14ac:dyDescent="0.15">
      <c r="A15" s="28"/>
      <c r="B15" s="28"/>
      <c r="C15" s="28"/>
      <c r="D15" s="28"/>
      <c r="E15" s="28"/>
      <c r="F15" s="28"/>
      <c r="G15" s="28"/>
      <c r="H15" s="28"/>
      <c r="I15" s="28"/>
    </row>
    <row r="18" spans="1:9" x14ac:dyDescent="0.15">
      <c r="A18" s="49" t="s">
        <v>276</v>
      </c>
      <c r="B18" s="49"/>
      <c r="C18" s="130" t="str">
        <f>入力用!D28</f>
        <v>社会福祉法人熊寺郎</v>
      </c>
      <c r="D18" s="130"/>
      <c r="E18" s="130"/>
      <c r="F18" s="130"/>
      <c r="G18" s="130"/>
      <c r="H18" s="130"/>
      <c r="I18" s="130"/>
    </row>
    <row r="19" spans="1:9" x14ac:dyDescent="0.15">
      <c r="A19" s="49"/>
      <c r="B19" s="49"/>
      <c r="C19" s="130"/>
      <c r="D19" s="130"/>
      <c r="E19" s="130"/>
      <c r="F19" s="130"/>
      <c r="G19" s="130"/>
      <c r="H19" s="130"/>
      <c r="I19" s="130"/>
    </row>
    <row r="20" spans="1:9" x14ac:dyDescent="0.15">
      <c r="A20" s="49" t="s">
        <v>277</v>
      </c>
      <c r="B20" s="49"/>
      <c r="C20" s="130" t="str">
        <f>入力用!D30</f>
        <v>泉南市樽井一丁目1番1号</v>
      </c>
      <c r="D20" s="130"/>
      <c r="E20" s="130"/>
      <c r="F20" s="130"/>
      <c r="G20" s="130"/>
      <c r="H20" s="130"/>
      <c r="I20" s="130"/>
    </row>
    <row r="21" spans="1:9" x14ac:dyDescent="0.15">
      <c r="A21" s="49"/>
      <c r="B21" s="49"/>
      <c r="C21" s="130"/>
      <c r="D21" s="130"/>
      <c r="E21" s="130"/>
      <c r="F21" s="130"/>
      <c r="G21" s="130"/>
      <c r="H21" s="130"/>
      <c r="I21" s="130"/>
    </row>
    <row r="22" spans="1:9" x14ac:dyDescent="0.15">
      <c r="A22" s="49" t="s">
        <v>251</v>
      </c>
      <c r="B22" s="49"/>
      <c r="C22" s="130" t="str">
        <f>入力用!A18</f>
        <v>社会福祉施設</v>
      </c>
      <c r="D22" s="130"/>
      <c r="E22" s="130"/>
      <c r="F22" s="130"/>
      <c r="G22" s="130"/>
      <c r="H22" s="130"/>
      <c r="I22" s="130"/>
    </row>
    <row r="23" spans="1:9" x14ac:dyDescent="0.15">
      <c r="A23" s="49"/>
      <c r="B23" s="49"/>
      <c r="C23" s="130"/>
      <c r="D23" s="130"/>
      <c r="E23" s="130"/>
      <c r="F23" s="130"/>
      <c r="G23" s="130"/>
      <c r="H23" s="130"/>
      <c r="I23" s="130"/>
    </row>
    <row r="24" spans="1:9" x14ac:dyDescent="0.15">
      <c r="A24" s="49" t="s">
        <v>278</v>
      </c>
      <c r="B24" s="49"/>
      <c r="C24" s="49" t="s">
        <v>36</v>
      </c>
      <c r="D24" s="49"/>
      <c r="E24" s="49" t="str">
        <f>入力用!D88</f>
        <v>50人</v>
      </c>
      <c r="F24" s="49"/>
      <c r="G24" s="49" t="s">
        <v>279</v>
      </c>
      <c r="H24" s="49"/>
      <c r="I24" s="49" t="str">
        <f>入力用!D89</f>
        <v>120人</v>
      </c>
    </row>
    <row r="25" spans="1:9" x14ac:dyDescent="0.15">
      <c r="A25" s="49"/>
      <c r="B25" s="49"/>
      <c r="C25" s="49"/>
      <c r="D25" s="49"/>
      <c r="E25" s="49"/>
      <c r="F25" s="49"/>
      <c r="G25" s="49"/>
      <c r="H25" s="49"/>
      <c r="I25" s="49"/>
    </row>
    <row r="26" spans="1:9" x14ac:dyDescent="0.15">
      <c r="A26" s="49" t="s">
        <v>280</v>
      </c>
      <c r="B26" s="49"/>
      <c r="C26" s="49" t="s">
        <v>56</v>
      </c>
      <c r="D26" s="49"/>
      <c r="E26" s="130" t="str">
        <f>入力用!D43</f>
        <v>泉南　A寺郎</v>
      </c>
      <c r="F26" s="130"/>
      <c r="G26" s="130"/>
      <c r="H26" s="130"/>
      <c r="I26" s="130"/>
    </row>
    <row r="27" spans="1:9" x14ac:dyDescent="0.15">
      <c r="A27" s="49"/>
      <c r="B27" s="49"/>
      <c r="C27" s="49"/>
      <c r="D27" s="49"/>
      <c r="E27" s="130"/>
      <c r="F27" s="130"/>
      <c r="G27" s="130"/>
      <c r="H27" s="130"/>
      <c r="I27" s="130"/>
    </row>
    <row r="28" spans="1:9" x14ac:dyDescent="0.15">
      <c r="A28" s="49"/>
      <c r="B28" s="49"/>
      <c r="C28" s="49" t="s">
        <v>40</v>
      </c>
      <c r="D28" s="49"/>
      <c r="E28" s="130" t="str">
        <f>入力用!D45</f>
        <v>000-0000-0002</v>
      </c>
      <c r="F28" s="130"/>
      <c r="G28" s="130"/>
      <c r="H28" s="130"/>
      <c r="I28" s="130"/>
    </row>
    <row r="29" spans="1:9" x14ac:dyDescent="0.15">
      <c r="A29" s="49"/>
      <c r="B29" s="49"/>
      <c r="C29" s="49"/>
      <c r="D29" s="49"/>
      <c r="E29" s="130"/>
      <c r="F29" s="130"/>
      <c r="G29" s="130"/>
      <c r="H29" s="130"/>
      <c r="I29" s="130"/>
    </row>
    <row r="30" spans="1:9" x14ac:dyDescent="0.15">
      <c r="A30" s="49"/>
      <c r="B30" s="49"/>
      <c r="C30" s="49" t="s">
        <v>46</v>
      </c>
      <c r="D30" s="49"/>
      <c r="E30" s="130" t="str">
        <f>入力用!D47</f>
        <v>○○＠△△.jp</v>
      </c>
      <c r="F30" s="130"/>
      <c r="G30" s="130"/>
      <c r="H30" s="130"/>
      <c r="I30" s="130"/>
    </row>
    <row r="31" spans="1:9" x14ac:dyDescent="0.15">
      <c r="A31" s="49"/>
      <c r="B31" s="49"/>
      <c r="C31" s="49"/>
      <c r="D31" s="49"/>
      <c r="E31" s="130"/>
      <c r="F31" s="130"/>
      <c r="G31" s="130"/>
      <c r="H31" s="130"/>
      <c r="I31" s="130"/>
    </row>
    <row r="32" spans="1:9" x14ac:dyDescent="0.15">
      <c r="A32" s="49" t="s">
        <v>289</v>
      </c>
      <c r="B32" s="49"/>
      <c r="C32" s="130" t="s">
        <v>290</v>
      </c>
      <c r="D32" s="130"/>
      <c r="E32" s="130"/>
      <c r="F32" s="130"/>
      <c r="G32" s="130"/>
      <c r="H32" s="130"/>
      <c r="I32" s="130"/>
    </row>
    <row r="33" spans="1:9" x14ac:dyDescent="0.15">
      <c r="A33" s="49"/>
      <c r="B33" s="49"/>
      <c r="C33" s="130"/>
      <c r="D33" s="130"/>
      <c r="E33" s="130"/>
      <c r="F33" s="130"/>
      <c r="G33" s="130"/>
      <c r="H33" s="130"/>
      <c r="I33" s="130"/>
    </row>
    <row r="34" spans="1:9" x14ac:dyDescent="0.15">
      <c r="A34" s="193"/>
      <c r="B34" s="193"/>
      <c r="C34" s="193"/>
      <c r="D34" s="193"/>
      <c r="E34" s="193"/>
      <c r="F34" s="193"/>
      <c r="G34" s="193"/>
      <c r="H34" s="193"/>
      <c r="I34" s="193"/>
    </row>
    <row r="35" spans="1:9" x14ac:dyDescent="0.15">
      <c r="A35" s="194"/>
      <c r="B35" s="194"/>
      <c r="C35" s="194"/>
      <c r="D35" s="194"/>
      <c r="E35" s="194"/>
      <c r="F35" s="194"/>
      <c r="G35" s="194"/>
      <c r="H35" s="194"/>
      <c r="I35" s="194"/>
    </row>
    <row r="36" spans="1:9" x14ac:dyDescent="0.15">
      <c r="A36" s="194"/>
      <c r="B36" s="194"/>
      <c r="C36" s="194"/>
      <c r="D36" s="194"/>
      <c r="E36" s="194"/>
      <c r="F36" s="194"/>
      <c r="G36" s="194"/>
      <c r="H36" s="194"/>
      <c r="I36" s="194"/>
    </row>
    <row r="37" spans="1:9" x14ac:dyDescent="0.15">
      <c r="A37" s="194"/>
      <c r="B37" s="194"/>
      <c r="C37" s="194"/>
      <c r="D37" s="194"/>
      <c r="E37" s="194"/>
      <c r="F37" s="194"/>
      <c r="G37" s="194"/>
      <c r="H37" s="194"/>
      <c r="I37" s="194"/>
    </row>
    <row r="38" spans="1:9" x14ac:dyDescent="0.15">
      <c r="A38" s="194"/>
      <c r="B38" s="194"/>
      <c r="C38" s="194"/>
      <c r="D38" s="194"/>
      <c r="E38" s="194"/>
      <c r="F38" s="194"/>
      <c r="G38" s="194"/>
      <c r="H38" s="194"/>
      <c r="I38" s="194"/>
    </row>
    <row r="39" spans="1:9" x14ac:dyDescent="0.15">
      <c r="A39" s="194"/>
      <c r="B39" s="194"/>
      <c r="C39" s="194"/>
      <c r="D39" s="194"/>
      <c r="E39" s="194"/>
      <c r="F39" s="194"/>
      <c r="G39" s="194"/>
      <c r="H39" s="194"/>
      <c r="I39" s="194"/>
    </row>
    <row r="40" spans="1:9" x14ac:dyDescent="0.15">
      <c r="A40" s="194"/>
      <c r="B40" s="194"/>
      <c r="C40" s="194"/>
      <c r="D40" s="194"/>
      <c r="E40" s="194"/>
      <c r="F40" s="194"/>
      <c r="G40" s="194"/>
      <c r="H40" s="194"/>
      <c r="I40" s="194"/>
    </row>
    <row r="41" spans="1:9" x14ac:dyDescent="0.15">
      <c r="A41" s="194"/>
      <c r="B41" s="194"/>
      <c r="C41" s="194"/>
      <c r="D41" s="194"/>
      <c r="E41" s="194"/>
      <c r="F41" s="194"/>
      <c r="G41" s="194"/>
      <c r="H41" s="194"/>
      <c r="I41" s="194"/>
    </row>
    <row r="42" spans="1:9" x14ac:dyDescent="0.15">
      <c r="A42" s="195"/>
      <c r="B42" s="195"/>
      <c r="C42" s="195"/>
      <c r="D42" s="195"/>
      <c r="E42" s="195"/>
      <c r="F42" s="195"/>
      <c r="G42" s="195"/>
      <c r="H42" s="195"/>
      <c r="I42" s="195"/>
    </row>
    <row r="43" spans="1:9" x14ac:dyDescent="0.15">
      <c r="A43" s="21"/>
    </row>
    <row r="44" spans="1:9" x14ac:dyDescent="0.15">
      <c r="A44" s="21" t="s">
        <v>291</v>
      </c>
    </row>
  </sheetData>
  <mergeCells count="27">
    <mergeCell ref="A34:B42"/>
    <mergeCell ref="C34:I42"/>
    <mergeCell ref="A32:B33"/>
    <mergeCell ref="C32:I33"/>
    <mergeCell ref="F24:F25"/>
    <mergeCell ref="A26:B31"/>
    <mergeCell ref="C26:D27"/>
    <mergeCell ref="C28:D29"/>
    <mergeCell ref="C30:D31"/>
    <mergeCell ref="E26:I27"/>
    <mergeCell ref="E28:I29"/>
    <mergeCell ref="E30:I31"/>
    <mergeCell ref="A20:B21"/>
    <mergeCell ref="C20:I21"/>
    <mergeCell ref="A22:B23"/>
    <mergeCell ref="C22:I23"/>
    <mergeCell ref="A24:B25"/>
    <mergeCell ref="C24:D25"/>
    <mergeCell ref="G24:H25"/>
    <mergeCell ref="I24:I25"/>
    <mergeCell ref="E24:E25"/>
    <mergeCell ref="A2:I2"/>
    <mergeCell ref="G4:I4"/>
    <mergeCell ref="A5:B5"/>
    <mergeCell ref="A14:I15"/>
    <mergeCell ref="A18:B19"/>
    <mergeCell ref="C18:I19"/>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入力用</vt:lpstr>
      <vt:lpstr>避難確保計画</vt:lpstr>
      <vt:lpstr>昼間緊急連絡網</vt:lpstr>
      <vt:lpstr>夜間緊急連絡網 </vt:lpstr>
      <vt:lpstr>避難確保計画作成（変更）報告書</vt:lpstr>
      <vt:lpstr>昼間緊急連絡網!Print_Area</vt:lpstr>
      <vt:lpstr>入力用!Print_Area</vt:lpstr>
      <vt:lpstr>避難確保計画!Print_Area</vt:lpstr>
      <vt:lpstr>'避難確保計画作成（変更）報告書'!Print_Area</vt:lpstr>
      <vt:lpstr>'夜間緊急連絡網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2021-12-08T05:26:35Z</dcterms:modified>
</cp:coreProperties>
</file>