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65BE5483-FBCF-47C3-8FA3-8CDDC9BF2500}" xr6:coauthVersionLast="47" xr6:coauthVersionMax="47" xr10:uidLastSave="{00000000-0000-0000-0000-000000000000}"/>
  <workbookProtection workbookAlgorithmName="SHA-512" workbookHashValue="WWhpvrApIEg9dqJAgJv+C0aRSq/x5DbRYSZsPVYfdxF4Gbn3Nt3lPLEQmXsOnL4QmCpMoq++IUCasORFxL9jbQ==" workbookSaltValue="NUXxlF9ntCDCgGoCZACqVA=="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入力シート!$A$194</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4" i="1" l="1"/>
  <c r="A366" i="1"/>
  <c r="A365" i="1"/>
  <c r="A344" i="1"/>
  <c r="A343" i="1"/>
  <c r="A338" i="1"/>
  <c r="A337" i="1"/>
  <c r="A329" i="1"/>
  <c r="A328" i="1"/>
  <c r="A326" i="1"/>
  <c r="A325" i="1"/>
  <c r="A317" i="1"/>
  <c r="A316" i="1"/>
  <c r="A311" i="1"/>
  <c r="A310" i="1"/>
  <c r="A309" i="1"/>
  <c r="A308" i="1"/>
  <c r="A304" i="1"/>
  <c r="A303" i="1"/>
  <c r="A299" i="1"/>
  <c r="A298" i="1"/>
  <c r="A295" i="1"/>
  <c r="A294" i="1"/>
  <c r="A288" i="1"/>
  <c r="A287" i="1"/>
  <c r="A281" i="1"/>
  <c r="A280" i="1"/>
  <c r="A276" i="1"/>
  <c r="A275" i="1"/>
  <c r="A272" i="1"/>
  <c r="A271" i="1"/>
  <c r="A265" i="1"/>
  <c r="A264" i="1"/>
  <c r="A260" i="1"/>
  <c r="A259" i="1"/>
  <c r="A251" i="1"/>
  <c r="A250" i="1"/>
  <c r="A246" i="1"/>
  <c r="A245" i="1"/>
  <c r="A238" i="1"/>
  <c r="A237" i="1"/>
  <c r="A235" i="1"/>
  <c r="A234" i="1"/>
  <c r="A227" i="1"/>
  <c r="A226" i="1"/>
  <c r="A222" i="1"/>
  <c r="A221" i="1"/>
  <c r="A218" i="1"/>
  <c r="A217" i="1"/>
  <c r="A210" i="1"/>
  <c r="A209" i="1"/>
  <c r="A203" i="1"/>
  <c r="A202" i="1"/>
  <c r="A195" i="1"/>
  <c r="A194" i="1"/>
  <c r="A180" i="1"/>
  <c r="A178" i="1"/>
  <c r="A176" i="1"/>
  <c r="A169" i="1"/>
  <c r="A167" i="1"/>
  <c r="A165" i="1"/>
  <c r="A163" i="1"/>
  <c r="A161" i="1"/>
  <c r="A159" i="1"/>
  <c r="A157" i="1"/>
  <c r="A155" i="1"/>
  <c r="A153" i="1"/>
  <c r="A126" i="1"/>
  <c r="A124" i="1"/>
  <c r="A122" i="1"/>
  <c r="A120" i="1"/>
  <c r="A116" i="1"/>
  <c r="A114" i="1"/>
  <c r="A89" i="1"/>
  <c r="A87" i="1"/>
  <c r="A85" i="1"/>
  <c r="A84" i="1"/>
  <c r="A83" i="1"/>
  <c r="A81" i="1"/>
  <c r="A79" i="1"/>
  <c r="A77" i="1"/>
  <c r="A75" i="1"/>
  <c r="A73" i="1"/>
  <c r="A71" i="1"/>
  <c r="A69" i="1"/>
  <c r="A63" i="1"/>
  <c r="A42" i="1"/>
  <c r="A40" i="1"/>
  <c r="A38" i="1"/>
  <c r="A36" i="1"/>
  <c r="A34" i="1"/>
  <c r="A32" i="1"/>
  <c r="A30" i="1"/>
  <c r="A28" i="1"/>
  <c r="A26" i="1"/>
  <c r="A24" i="1"/>
  <c r="A22" i="1"/>
  <c r="A20" i="1"/>
  <c r="AE203" i="1"/>
  <c r="AE210" i="1"/>
  <c r="AE218" i="1"/>
  <c r="AE222" i="1"/>
  <c r="AE227" i="1"/>
  <c r="AE235" i="1"/>
  <c r="AE238" i="1"/>
  <c r="AE246" i="1"/>
  <c r="AE251" i="1"/>
  <c r="AE260" i="1"/>
  <c r="AE265" i="1"/>
  <c r="AE272" i="1"/>
  <c r="AE276" i="1"/>
  <c r="AE281" i="1"/>
  <c r="AE288" i="1"/>
  <c r="AE295" i="1"/>
  <c r="AE299" i="1"/>
  <c r="AE304" i="1"/>
  <c r="AE309" i="1"/>
  <c r="AE311" i="1"/>
  <c r="AE317" i="1"/>
  <c r="AE326" i="1"/>
  <c r="AE329" i="1"/>
  <c r="AE338" i="1"/>
  <c r="AE344" i="1"/>
  <c r="AE366" i="1"/>
  <c r="AC366" i="1"/>
  <c r="AC344" i="1"/>
  <c r="AC338" i="1"/>
  <c r="AC329" i="1"/>
  <c r="AC326" i="1"/>
  <c r="AC317" i="1"/>
  <c r="AC311" i="1"/>
  <c r="AC309" i="1"/>
  <c r="AC304" i="1"/>
  <c r="AC299" i="1"/>
  <c r="AC295" i="1"/>
  <c r="AC288" i="1"/>
  <c r="AC281" i="1"/>
  <c r="AC276" i="1"/>
  <c r="AC272" i="1"/>
  <c r="AC265" i="1"/>
  <c r="AC260" i="1"/>
  <c r="AC251" i="1"/>
  <c r="AC246" i="1"/>
  <c r="AC238" i="1"/>
  <c r="AC235" i="1"/>
  <c r="AC227" i="1"/>
  <c r="AC222" i="1"/>
  <c r="AC218" i="1"/>
  <c r="AC210" i="1"/>
  <c r="AC203" i="1"/>
  <c r="AC204" i="1" s="1"/>
  <c r="AC205" i="1" s="1"/>
  <c r="AC206" i="1" s="1"/>
  <c r="AC207" i="1" s="1"/>
  <c r="AC208" i="1" s="1"/>
  <c r="AC209" i="1" s="1"/>
  <c r="AD203" i="1"/>
  <c r="AD204" i="1"/>
  <c r="AD205" i="1"/>
  <c r="AD206" i="1"/>
  <c r="AD207" i="1"/>
  <c r="AD208" i="1"/>
  <c r="AD209" i="1"/>
  <c r="AD210" i="1"/>
  <c r="AD211" i="1"/>
  <c r="AD212" i="1"/>
  <c r="AD213" i="1"/>
  <c r="AD214" i="1"/>
  <c r="AD215" i="1"/>
  <c r="AD216" i="1"/>
  <c r="AD217" i="1"/>
  <c r="AD218" i="1"/>
  <c r="AD219" i="1"/>
  <c r="AD220" i="1"/>
  <c r="AD221" i="1"/>
  <c r="AD222" i="1"/>
  <c r="AD223" i="1"/>
  <c r="AD224" i="1"/>
  <c r="AD225" i="1"/>
  <c r="AD226" i="1"/>
  <c r="AD227" i="1"/>
  <c r="AD228" i="1"/>
  <c r="AD229" i="1"/>
  <c r="AD230" i="1"/>
  <c r="AD231" i="1"/>
  <c r="AD232"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317" i="1"/>
  <c r="AD318" i="1"/>
  <c r="AD319" i="1"/>
  <c r="AD320" i="1"/>
  <c r="AD321" i="1"/>
  <c r="AD322" i="1"/>
  <c r="AD323" i="1"/>
  <c r="AD324" i="1"/>
  <c r="AD325" i="1"/>
  <c r="AD326" i="1"/>
  <c r="AD327" i="1"/>
  <c r="AD328" i="1"/>
  <c r="AD329" i="1"/>
  <c r="AD330" i="1"/>
  <c r="AD331" i="1"/>
  <c r="AD332" i="1"/>
  <c r="AD333" i="1"/>
  <c r="AD334" i="1"/>
  <c r="AD335" i="1"/>
  <c r="AD336" i="1"/>
  <c r="AD337" i="1"/>
  <c r="AD338" i="1"/>
  <c r="AD339" i="1"/>
  <c r="AD340" i="1"/>
  <c r="AD341" i="1"/>
  <c r="AD342" i="1"/>
  <c r="AD343" i="1"/>
  <c r="AD344" i="1"/>
  <c r="AD345" i="1"/>
  <c r="AD346" i="1"/>
  <c r="AD347" i="1"/>
  <c r="AD348" i="1"/>
  <c r="AD349" i="1"/>
  <c r="AD350" i="1"/>
  <c r="AD351" i="1"/>
  <c r="AD352" i="1"/>
  <c r="AD353" i="1"/>
  <c r="AD354" i="1"/>
  <c r="AD355" i="1"/>
  <c r="AD356" i="1"/>
  <c r="AD357" i="1"/>
  <c r="AD358" i="1"/>
  <c r="AD359" i="1"/>
  <c r="AD360" i="1"/>
  <c r="AD361" i="1"/>
  <c r="AD362" i="1"/>
  <c r="AD363" i="1"/>
  <c r="AD364" i="1"/>
  <c r="AD365" i="1"/>
  <c r="AD366" i="1"/>
  <c r="AD367" i="1"/>
  <c r="AD368" i="1"/>
  <c r="AD369" i="1"/>
  <c r="AD370" i="1"/>
  <c r="AD371" i="1"/>
  <c r="AD372" i="1"/>
  <c r="AD373" i="1"/>
  <c r="AD374" i="1"/>
  <c r="AD375" i="1"/>
  <c r="AD376" i="1"/>
  <c r="AD377" i="1"/>
  <c r="AD378" i="1"/>
  <c r="AD379" i="1"/>
  <c r="AD380" i="1"/>
  <c r="AD381" i="1"/>
  <c r="AD382" i="1"/>
  <c r="AD383" i="1"/>
  <c r="AD384" i="1"/>
  <c r="AD385" i="1"/>
  <c r="AD386" i="1"/>
  <c r="AD387" i="1"/>
  <c r="AD388" i="1"/>
  <c r="AD389" i="1"/>
  <c r="AD390" i="1"/>
  <c r="AD391" i="1"/>
  <c r="AD392" i="1"/>
  <c r="AD393" i="1"/>
  <c r="AD394" i="1"/>
  <c r="AD196" i="1"/>
  <c r="AD197" i="1"/>
  <c r="AD198" i="1"/>
  <c r="AD199" i="1"/>
  <c r="AD200" i="1"/>
  <c r="AD201" i="1"/>
  <c r="AD202" i="1"/>
  <c r="AD195" i="1"/>
  <c r="AC211" i="1" l="1"/>
  <c r="AC212" i="1" s="1"/>
  <c r="AC213" i="1" s="1"/>
  <c r="AC214" i="1" s="1"/>
  <c r="AC215" i="1" s="1"/>
  <c r="AC216" i="1" s="1"/>
  <c r="AC217" i="1" s="1"/>
  <c r="AC219" i="1" s="1"/>
  <c r="AC220" i="1" s="1"/>
  <c r="AC221" i="1" s="1"/>
  <c r="AC223" i="1" s="1"/>
  <c r="AC224" i="1" s="1"/>
  <c r="AC225" i="1" s="1"/>
  <c r="AC226" i="1" s="1"/>
  <c r="AC228" i="1" s="1"/>
  <c r="AC229" i="1" s="1"/>
  <c r="AC230" i="1" s="1"/>
  <c r="AC231" i="1" s="1"/>
  <c r="AC232" i="1" s="1"/>
  <c r="AC233" i="1" s="1"/>
  <c r="AC234" i="1" s="1"/>
  <c r="AC236" i="1" s="1"/>
  <c r="AC237" i="1" s="1"/>
  <c r="AC239" i="1" s="1"/>
  <c r="AC240" i="1" s="1"/>
  <c r="AC241" i="1" s="1"/>
  <c r="AC242" i="1" s="1"/>
  <c r="AC243" i="1" s="1"/>
  <c r="AC244" i="1" s="1"/>
  <c r="AC245" i="1" s="1"/>
  <c r="AC247" i="1" s="1"/>
  <c r="AC248" i="1" s="1"/>
  <c r="AC249" i="1" s="1"/>
  <c r="AC250" i="1" s="1"/>
  <c r="AC252" i="1" s="1"/>
  <c r="AC253" i="1" s="1"/>
  <c r="AC254" i="1" s="1"/>
  <c r="AC255" i="1" s="1"/>
  <c r="AC256" i="1" s="1"/>
  <c r="AC257" i="1" s="1"/>
  <c r="AC258" i="1" s="1"/>
  <c r="AC259" i="1" s="1"/>
  <c r="AC261" i="1" s="1"/>
  <c r="AC262" i="1" s="1"/>
  <c r="AC263" i="1" s="1"/>
  <c r="AC264" i="1" s="1"/>
  <c r="AC266" i="1" s="1"/>
  <c r="AC267" i="1" s="1"/>
  <c r="AC268" i="1" s="1"/>
  <c r="AC269" i="1" s="1"/>
  <c r="AC270" i="1" s="1"/>
  <c r="AC271" i="1" s="1"/>
  <c r="AC273" i="1" s="1"/>
  <c r="AC274" i="1" s="1"/>
  <c r="AC275" i="1" s="1"/>
  <c r="AC277" i="1" s="1"/>
  <c r="AC278" i="1" s="1"/>
  <c r="AC279" i="1" s="1"/>
  <c r="AC280" i="1" s="1"/>
  <c r="AC282" i="1" s="1"/>
  <c r="AC283" i="1" s="1"/>
  <c r="AC284" i="1" s="1"/>
  <c r="AC285" i="1" s="1"/>
  <c r="AC286" i="1" s="1"/>
  <c r="AC287" i="1" s="1"/>
  <c r="AC289" i="1" s="1"/>
  <c r="AC290" i="1" s="1"/>
  <c r="AC291" i="1" s="1"/>
  <c r="AC292" i="1" s="1"/>
  <c r="AC293" i="1" s="1"/>
  <c r="AC294" i="1" s="1"/>
  <c r="AC296" i="1" s="1"/>
  <c r="AC297" i="1" s="1"/>
  <c r="AC298" i="1" s="1"/>
  <c r="AC300" i="1" s="1"/>
  <c r="AC301" i="1" s="1"/>
  <c r="AC302" i="1" s="1"/>
  <c r="AC303" i="1" s="1"/>
  <c r="AC305" i="1" s="1"/>
  <c r="AC306" i="1" s="1"/>
  <c r="AC307" i="1" s="1"/>
  <c r="AC308" i="1" s="1"/>
  <c r="AC310" i="1" s="1"/>
  <c r="AC312" i="1" s="1"/>
  <c r="AC313" i="1" s="1"/>
  <c r="AC314" i="1" s="1"/>
  <c r="AC315" i="1" s="1"/>
  <c r="AC316" i="1" s="1"/>
  <c r="AC318" i="1" s="1"/>
  <c r="AC319" i="1" s="1"/>
  <c r="AC320" i="1" s="1"/>
  <c r="AC321" i="1" s="1"/>
  <c r="AC322" i="1" s="1"/>
  <c r="AC323" i="1" s="1"/>
  <c r="AC324" i="1" s="1"/>
  <c r="AC325" i="1" s="1"/>
  <c r="AC327" i="1" s="1"/>
  <c r="AC328" i="1" s="1"/>
  <c r="AC330" i="1" s="1"/>
  <c r="AC331" i="1" s="1"/>
  <c r="AC332" i="1" s="1"/>
  <c r="AC333" i="1" s="1"/>
  <c r="AC334" i="1" s="1"/>
  <c r="AC335" i="1" s="1"/>
  <c r="AC336" i="1" s="1"/>
  <c r="AC337" i="1" s="1"/>
  <c r="AC339" i="1" s="1"/>
  <c r="AC340" i="1" s="1"/>
  <c r="AC341" i="1" s="1"/>
  <c r="AC342" i="1" s="1"/>
  <c r="AC343" i="1" s="1"/>
  <c r="AC345" i="1" s="1"/>
  <c r="AC346" i="1" s="1"/>
  <c r="AC347" i="1" s="1"/>
  <c r="AC348" i="1" s="1"/>
  <c r="AC349" i="1" s="1"/>
  <c r="AC350" i="1" s="1"/>
  <c r="AC351" i="1" s="1"/>
  <c r="AC352" i="1" s="1"/>
  <c r="AC353" i="1" s="1"/>
  <c r="AC354" i="1" s="1"/>
  <c r="AC355" i="1" s="1"/>
  <c r="AC356" i="1" s="1"/>
  <c r="AC357" i="1" s="1"/>
  <c r="AC358" i="1" s="1"/>
  <c r="AC359" i="1" s="1"/>
  <c r="AC360" i="1" s="1"/>
  <c r="AC361" i="1" s="1"/>
  <c r="AC362" i="1" s="1"/>
  <c r="AC363" i="1" s="1"/>
  <c r="AC364" i="1" s="1"/>
  <c r="AC365" i="1" s="1"/>
  <c r="AC367" i="1" s="1"/>
  <c r="AC368" i="1" s="1"/>
  <c r="AC369" i="1" s="1"/>
  <c r="AC370" i="1" s="1"/>
  <c r="AC371" i="1" s="1"/>
  <c r="AC372" i="1" s="1"/>
  <c r="AC373" i="1" s="1"/>
  <c r="AC374" i="1" s="1"/>
  <c r="AC375" i="1" s="1"/>
  <c r="AC376" i="1" s="1"/>
  <c r="AC377" i="1" s="1"/>
  <c r="AC378" i="1" s="1"/>
  <c r="AC379" i="1" s="1"/>
  <c r="AC380" i="1" s="1"/>
  <c r="AC381" i="1" s="1"/>
  <c r="AC382" i="1" s="1"/>
  <c r="AC383" i="1" s="1"/>
  <c r="AC384" i="1" s="1"/>
  <c r="AC385" i="1" s="1"/>
  <c r="AC386" i="1" s="1"/>
  <c r="AC387" i="1" s="1"/>
  <c r="AC388" i="1" s="1"/>
  <c r="AC389" i="1" s="1"/>
  <c r="AC390" i="1" s="1"/>
  <c r="AC391" i="1" s="1"/>
  <c r="AC392" i="1" s="1"/>
  <c r="AC393" i="1" s="1"/>
  <c r="AC394" i="1" s="1"/>
  <c r="AB218" i="1"/>
  <c r="AB222" i="1"/>
  <c r="AB227" i="1"/>
  <c r="AB235" i="1"/>
  <c r="AB238" i="1"/>
  <c r="AB246" i="1"/>
  <c r="AB251" i="1"/>
  <c r="AB260" i="1"/>
  <c r="AB265" i="1"/>
  <c r="AB272" i="1"/>
  <c r="AB276" i="1"/>
  <c r="AB281" i="1"/>
  <c r="AB288" i="1"/>
  <c r="AB295" i="1"/>
  <c r="AB299" i="1"/>
  <c r="AB304" i="1"/>
  <c r="AB311" i="1"/>
  <c r="AB309" i="1"/>
  <c r="AB317" i="1"/>
  <c r="AB326" i="1"/>
  <c r="AB329" i="1"/>
  <c r="AB338" i="1"/>
  <c r="AB344" i="1"/>
  <c r="AB366" i="1"/>
  <c r="AB210" i="1"/>
  <c r="AB203" i="1"/>
  <c r="AB195" i="1"/>
  <c r="AC195" i="1" s="1"/>
  <c r="AC196" i="1" s="1"/>
  <c r="AC197" i="1" s="1"/>
  <c r="AC198" i="1" s="1"/>
  <c r="AC199" i="1" s="1"/>
  <c r="AC200" i="1" s="1"/>
  <c r="AC201" i="1" s="1"/>
  <c r="AC202" i="1" s="1"/>
  <c r="P402" i="1"/>
  <c r="D466" i="1"/>
  <c r="D467" i="1" s="1"/>
  <c r="D468" i="1" s="1"/>
  <c r="D469" i="1" s="1"/>
  <c r="D470" i="1" s="1"/>
  <c r="D471" i="1" s="1"/>
  <c r="D472" i="1" s="1"/>
  <c r="D473" i="1" s="1"/>
  <c r="D474" i="1" s="1"/>
  <c r="D475" i="1" s="1"/>
  <c r="D476" i="1" s="1"/>
  <c r="D477" i="1" s="1"/>
  <c r="D478" i="1" s="1"/>
  <c r="D479" i="1" s="1"/>
  <c r="D480" i="1" s="1"/>
  <c r="D481" i="1" s="1"/>
  <c r="D482" i="1" s="1"/>
  <c r="D483" i="1" s="1"/>
  <c r="D437" i="1"/>
  <c r="D438" i="1" s="1"/>
  <c r="D439" i="1" s="1"/>
  <c r="D440" i="1" s="1"/>
  <c r="D441" i="1" s="1"/>
  <c r="D442" i="1" s="1"/>
  <c r="D443" i="1" s="1"/>
  <c r="D444" i="1" s="1"/>
  <c r="D445" i="1" s="1"/>
  <c r="D446" i="1" s="1"/>
  <c r="D447" i="1" s="1"/>
  <c r="D448" i="1" s="1"/>
  <c r="D449" i="1" s="1"/>
  <c r="D450" i="1" s="1"/>
  <c r="D451" i="1" s="1"/>
  <c r="D452" i="1" s="1"/>
  <c r="D453" i="1" s="1"/>
  <c r="D454" i="1" s="1"/>
  <c r="D418" i="1"/>
  <c r="D419" i="1" s="1"/>
  <c r="D420" i="1" s="1"/>
  <c r="D421" i="1" s="1"/>
  <c r="D422" i="1" s="1"/>
  <c r="D423" i="1" s="1"/>
  <c r="D424" i="1" s="1"/>
  <c r="D425" i="1" s="1"/>
  <c r="D426" i="1" s="1"/>
  <c r="AE195" i="1" l="1"/>
  <c r="D114" i="1"/>
  <c r="D116" i="1" s="1"/>
  <c r="D118" i="1" s="1"/>
  <c r="D120" i="1" s="1"/>
  <c r="D122" i="1" s="1"/>
  <c r="D124" i="1" s="1"/>
  <c r="D126" i="1" s="1"/>
  <c r="A2" i="2" l="1"/>
  <c r="A1" i="2"/>
</calcChain>
</file>

<file path=xl/sharedStrings.xml><?xml version="1.0" encoding="utf-8"?>
<sst xmlns="http://schemas.openxmlformats.org/spreadsheetml/2006/main" count="408" uniqueCount="315">
  <si>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</si>
  <si>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</si>
  <si>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</si>
  <si>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</si>
  <si>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</si>
  <si>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F.業種情報</t>
    <rPh sb="2" eb="4">
      <t>ギョウシュ</t>
    </rPh>
    <rPh sb="4" eb="6">
      <t>ジョウホウ</t>
    </rPh>
    <phoneticPr fontId="5"/>
  </si>
  <si>
    <t>フォーム印刷</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</si>
  <si>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</si>
  <si>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</si>
  <si>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</si>
  <si>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</si>
  <si>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</si>
  <si>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</si>
  <si>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</si>
  <si>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</si>
  <si>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</si>
  <si>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</si>
  <si>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</si>
  <si>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</si>
  <si>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</si>
  <si>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</si>
  <si>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</si>
  <si>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</si>
  <si>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</si>
  <si>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</si>
  <si>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</si>
  <si>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</si>
  <si>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</si>
  <si>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</si>
  <si>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</si>
  <si>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</si>
  <si>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</si>
  <si>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</si>
  <si>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</si>
  <si>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</si>
  <si>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</si>
  <si>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</si>
  <si>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</si>
  <si>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</si>
  <si>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</si>
  <si>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</si>
  <si>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</si>
  <si>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</si>
  <si>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</si>
  <si>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</si>
  <si>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</si>
  <si>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千円</t>
    <rPh sb="0" eb="2">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</si>
  <si>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</si>
  <si>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</si>
  <si>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例)カブシキガイシャスズキグミ　正式名称を全角カタカナで入力してください。</t>
    <phoneticPr fontId="5"/>
  </si>
  <si>
    <t>例)株式会社鈴木組　正式名称で入力してください。</t>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</si>
  <si>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</si>
  <si>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</si>
  <si>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</si>
  <si>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</si>
  <si>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</si>
  <si>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</si>
  <si>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</si>
  <si>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泉南市で行われる物品関係(役務提供含む)に係る入札に参加する資格の審査を申請します。</t>
    <rPh sb="0" eb="2">
      <t>センナン</t>
    </rPh>
    <rPh sb="8" eb="10">
      <t>ブッピン</t>
    </rPh>
    <rPh sb="10" eb="12">
      <t>カンケイ</t>
    </rPh>
    <rPh sb="13" eb="15">
      <t>エキム</t>
    </rPh>
    <rPh sb="15" eb="17">
      <t>テイキョウ</t>
    </rPh>
    <rPh sb="17" eb="18">
      <t>フク</t>
    </rPh>
    <phoneticPr fontId="5"/>
  </si>
  <si>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</si>
  <si>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</si>
  <si>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申請区分</t>
    <rPh sb="0" eb="2">
      <t>シンセイ</t>
    </rPh>
    <rPh sb="2" eb="4">
      <t>クブン</t>
    </rPh>
    <phoneticPr fontId="6"/>
  </si>
  <si>
    <t>「更新」または「新規」をリストから選択してください。過去に登録されていても現在登録がなければ「新規」となります。登録の有無が不明な場合は、泉南市ウェブサイトを参照してください。</t>
    <rPh sb="1" eb="3">
      <t>コウシン</t>
    </rPh>
    <rPh sb="8" eb="10">
      <t>シンキ</t>
    </rPh>
    <rPh sb="17" eb="19">
      <t>センタク</t>
    </rPh>
    <phoneticPr fontId="5"/>
  </si>
  <si>
    <t>資本金</t>
    <rPh sb="0" eb="3">
      <t>シホンキン</t>
    </rPh>
    <phoneticPr fontId="6"/>
  </si>
  <si>
    <t>資料配布の連絡方法</t>
    <rPh sb="0" eb="2">
      <t>シリョウ</t>
    </rPh>
    <rPh sb="2" eb="4">
      <t>ハイフ</t>
    </rPh>
    <rPh sb="5" eb="7">
      <t>レンラク</t>
    </rPh>
    <rPh sb="7" eb="9">
      <t>ホウホウ</t>
    </rPh>
    <phoneticPr fontId="6"/>
  </si>
  <si>
    <t>年商</t>
    <rPh sb="0" eb="2">
      <t>ネンショウ</t>
    </rPh>
    <phoneticPr fontId="5"/>
  </si>
  <si>
    <t>直前１年度分</t>
    <rPh sb="0" eb="2">
      <t>チョクゼン</t>
    </rPh>
    <rPh sb="3" eb="5">
      <t>ネンド</t>
    </rPh>
    <rPh sb="5" eb="6">
      <t>ブン</t>
    </rPh>
    <phoneticPr fontId="6"/>
  </si>
  <si>
    <t>直前２年度分</t>
    <phoneticPr fontId="6"/>
  </si>
  <si>
    <t>希望業種</t>
    <rPh sb="0" eb="2">
      <t>キボウ</t>
    </rPh>
    <rPh sb="2" eb="4">
      <t>ギョウシュ</t>
    </rPh>
    <phoneticPr fontId="6"/>
  </si>
  <si>
    <t>高度管理医療機器</t>
  </si>
  <si>
    <t>管理医療機器</t>
  </si>
  <si>
    <t>一般医療機器</t>
  </si>
  <si>
    <t>福祉機器・介護用品</t>
  </si>
  <si>
    <t>公害機器</t>
  </si>
  <si>
    <t>実験機器</t>
  </si>
  <si>
    <t>消耗機材</t>
  </si>
  <si>
    <t>医薬品</t>
  </si>
  <si>
    <t>防虫剤</t>
  </si>
  <si>
    <t>ワクチン</t>
  </si>
  <si>
    <t>試薬</t>
  </si>
  <si>
    <t>工業薬品</t>
  </si>
  <si>
    <t>プール用消毒剤</t>
  </si>
  <si>
    <t>ガソリン</t>
  </si>
  <si>
    <t>軽油</t>
  </si>
  <si>
    <t>灯油</t>
  </si>
  <si>
    <t>重油</t>
  </si>
  <si>
    <t>オイル</t>
  </si>
  <si>
    <t>ガス</t>
  </si>
  <si>
    <t>石油ストーブ</t>
  </si>
  <si>
    <t>学校教材</t>
  </si>
  <si>
    <t>保育教材</t>
  </si>
  <si>
    <t>遊具・玩具</t>
  </si>
  <si>
    <t>洋楽器</t>
  </si>
  <si>
    <t>和楽器</t>
  </si>
  <si>
    <t>和太鼓</t>
  </si>
  <si>
    <t>調律</t>
  </si>
  <si>
    <t>事務機器</t>
  </si>
  <si>
    <t>事務用品</t>
  </si>
  <si>
    <t>OA機器ハード</t>
  </si>
  <si>
    <t>ソフトウェア</t>
  </si>
  <si>
    <t>パソコン周辺用品</t>
  </si>
  <si>
    <t>施設設備備品</t>
  </si>
  <si>
    <t>ゴム印・彫刻印・板印</t>
  </si>
  <si>
    <t>時計</t>
  </si>
  <si>
    <t>写真</t>
  </si>
  <si>
    <t>マイクロフィルム</t>
  </si>
  <si>
    <t>カメラ</t>
  </si>
  <si>
    <t>図書・雑誌</t>
  </si>
  <si>
    <t>地図</t>
  </si>
  <si>
    <t>ビデオ</t>
  </si>
  <si>
    <t>スポーツ用品</t>
  </si>
  <si>
    <t>体育機器</t>
  </si>
  <si>
    <t>体育用品</t>
  </si>
  <si>
    <t>テント</t>
  </si>
  <si>
    <t>ユニホーム（運動用）</t>
  </si>
  <si>
    <t>作業服</t>
  </si>
  <si>
    <t>制服</t>
  </si>
  <si>
    <t>タオル</t>
  </si>
  <si>
    <t>帽子・手袋</t>
  </si>
  <si>
    <t>ゴム製品</t>
  </si>
  <si>
    <t>皮革製品</t>
  </si>
  <si>
    <t>靴</t>
  </si>
  <si>
    <t>かばん</t>
  </si>
  <si>
    <t>寝具関係</t>
  </si>
  <si>
    <t>家具関係</t>
  </si>
  <si>
    <t>室内装飾関係</t>
  </si>
  <si>
    <t>建具関係</t>
  </si>
  <si>
    <t>家電製品</t>
  </si>
  <si>
    <t>空調機器</t>
  </si>
  <si>
    <t>ミシン</t>
  </si>
  <si>
    <t>通信機器</t>
  </si>
  <si>
    <t>音響機器</t>
  </si>
  <si>
    <t>照明機器</t>
  </si>
  <si>
    <t>厨房機器</t>
  </si>
  <si>
    <t>ガス器具</t>
  </si>
  <si>
    <t>食器</t>
  </si>
  <si>
    <t>機械・工具</t>
  </si>
  <si>
    <t>資材</t>
  </si>
  <si>
    <t>道路材</t>
  </si>
  <si>
    <t>水道資材</t>
  </si>
  <si>
    <t>消火器</t>
  </si>
  <si>
    <t>保安用品</t>
  </si>
  <si>
    <t>防災(消防)設備機器</t>
  </si>
  <si>
    <t>防災医療器</t>
  </si>
  <si>
    <t>備蓄食料品</t>
  </si>
  <si>
    <t>備蓄用毛布</t>
  </si>
  <si>
    <t>看板</t>
  </si>
  <si>
    <t>旗・のぼり</t>
  </si>
  <si>
    <t>横断幕・懸垂幕</t>
  </si>
  <si>
    <t>腕章</t>
  </si>
  <si>
    <t>ネームプレート・バッジ</t>
  </si>
  <si>
    <t>原付ナンバープレート</t>
  </si>
  <si>
    <t>日用雑貨</t>
  </si>
  <si>
    <t>トイレットペーパー</t>
  </si>
  <si>
    <t>市指定ごみ袋</t>
  </si>
  <si>
    <t>給食用食材</t>
  </si>
  <si>
    <t>茶</t>
  </si>
  <si>
    <t>弁当・仕出し</t>
  </si>
  <si>
    <t>アレルギー用食品</t>
  </si>
  <si>
    <t>肥料種苗</t>
  </si>
  <si>
    <t>小動物</t>
  </si>
  <si>
    <t>飼料</t>
  </si>
  <si>
    <t>生花</t>
  </si>
  <si>
    <t>記念品</t>
  </si>
  <si>
    <t>百貨店・スーパー</t>
  </si>
  <si>
    <t>家電量販店</t>
  </si>
  <si>
    <t>ホームセンター</t>
  </si>
  <si>
    <t>ドラッグストア</t>
  </si>
  <si>
    <t>自動車(整備含む)</t>
  </si>
  <si>
    <t>塵芥収集車</t>
  </si>
  <si>
    <t>消防車</t>
  </si>
  <si>
    <t>車両用品</t>
  </si>
  <si>
    <t>自動二輪・原付</t>
  </si>
  <si>
    <t>自転車</t>
  </si>
  <si>
    <t>タイヤ</t>
  </si>
  <si>
    <t>バッテリー</t>
  </si>
  <si>
    <t>選挙用品</t>
  </si>
  <si>
    <t>啓発用品</t>
  </si>
  <si>
    <t>ＯＡ機器</t>
  </si>
  <si>
    <t>機械器具</t>
  </si>
  <si>
    <t>福祉機器</t>
  </si>
  <si>
    <t>仮設トイレ</t>
  </si>
  <si>
    <t>イベント設備</t>
  </si>
  <si>
    <t>映画フィルム</t>
  </si>
  <si>
    <t>車両</t>
  </si>
  <si>
    <t>寝具</t>
  </si>
  <si>
    <t>システム開発</t>
  </si>
  <si>
    <t>システム保守</t>
  </si>
  <si>
    <t>データ入力</t>
  </si>
  <si>
    <t>Ｗｅｂ作成</t>
  </si>
  <si>
    <t>データ保管</t>
  </si>
  <si>
    <t>イベント企画</t>
  </si>
  <si>
    <t>速記</t>
  </si>
  <si>
    <t>放送飛行</t>
  </si>
  <si>
    <t>ビデオ作成(撮影を含む)</t>
  </si>
  <si>
    <t>福祉サービス</t>
  </si>
  <si>
    <t>保険代理業</t>
  </si>
  <si>
    <t>人材派遣業</t>
  </si>
  <si>
    <t>広告代理業</t>
  </si>
  <si>
    <t>学校給食調理(配送含む)</t>
  </si>
  <si>
    <t>各種調査関係</t>
  </si>
  <si>
    <t>引越・運送業</t>
  </si>
  <si>
    <t>外国語指導</t>
  </si>
  <si>
    <t>文化財復元</t>
  </si>
  <si>
    <t>旅行業</t>
  </si>
  <si>
    <t>貸切バス</t>
  </si>
  <si>
    <t>集団臨床検査</t>
  </si>
  <si>
    <t>クリーニング</t>
  </si>
  <si>
    <t>金属回収</t>
  </si>
  <si>
    <t>ペットボトル回収</t>
  </si>
  <si>
    <t>計量証明業務</t>
  </si>
  <si>
    <t>漏水調査</t>
  </si>
  <si>
    <t>土木</t>
  </si>
  <si>
    <t>建築</t>
  </si>
  <si>
    <t>大工</t>
  </si>
  <si>
    <t>左官</t>
  </si>
  <si>
    <t>とび・土工・コンクリート</t>
  </si>
  <si>
    <t>石工</t>
  </si>
  <si>
    <t>屋根</t>
  </si>
  <si>
    <t>電気</t>
  </si>
  <si>
    <t>管</t>
  </si>
  <si>
    <t>タイル・れんが・ブロック</t>
  </si>
  <si>
    <t>鋼構造物</t>
  </si>
  <si>
    <t>鉄筋</t>
  </si>
  <si>
    <t>ほ装</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</si>
  <si>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</si>
  <si>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</si>
  <si>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</si>
  <si>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</si>
  <si>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</si>
  <si>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</si>
  <si>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</si>
  <si>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</si>
  <si>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</si>
  <si>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</si>
  <si>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</si>
  <si>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</si>
  <si>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</si>
  <si>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</si>
  <si>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</si>
  <si>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10医療機器・理化学機器関係</t>
    <phoneticPr fontId="5"/>
  </si>
  <si>
    <t>20薬品関係</t>
    <phoneticPr fontId="5"/>
  </si>
  <si>
    <t>30石油製品・燃料関係</t>
    <phoneticPr fontId="5"/>
  </si>
  <si>
    <t>一般印刷 (封筒・ポスター・冊子等)</t>
  </si>
  <si>
    <t>40教材関係</t>
    <phoneticPr fontId="5"/>
  </si>
  <si>
    <t>50楽器関係</t>
    <phoneticPr fontId="5"/>
  </si>
  <si>
    <t>60事務機器事務用品関係</t>
    <phoneticPr fontId="5"/>
  </si>
  <si>
    <t>70印刷物関係</t>
    <phoneticPr fontId="5"/>
  </si>
  <si>
    <t>80時計・写真・図書関係</t>
    <phoneticPr fontId="5"/>
  </si>
  <si>
    <t>90スポーツ用品関係</t>
    <phoneticPr fontId="5"/>
  </si>
  <si>
    <t>100被服等繊維製品・ゴム皮革製品関係</t>
    <phoneticPr fontId="5"/>
  </si>
  <si>
    <t>110インテリア・建具関係</t>
    <phoneticPr fontId="5"/>
  </si>
  <si>
    <t>120電気・特機製品関係</t>
    <phoneticPr fontId="5"/>
  </si>
  <si>
    <t>130厨房・ガス器具関係</t>
    <phoneticPr fontId="5"/>
  </si>
  <si>
    <t>140機械・資材関係</t>
    <phoneticPr fontId="5"/>
  </si>
  <si>
    <t>150防災設備用品関係</t>
    <phoneticPr fontId="5"/>
  </si>
  <si>
    <t>160看板・旗関係</t>
    <phoneticPr fontId="5"/>
  </si>
  <si>
    <t>170日用品関係</t>
    <phoneticPr fontId="5"/>
  </si>
  <si>
    <t>180食料品関係</t>
    <phoneticPr fontId="5"/>
  </si>
  <si>
    <t>190肥料種苗関係</t>
    <phoneticPr fontId="5"/>
  </si>
  <si>
    <t>200記念品関係</t>
    <phoneticPr fontId="5"/>
  </si>
  <si>
    <t>210大規模小売業</t>
    <phoneticPr fontId="5"/>
  </si>
  <si>
    <t>220車両関係</t>
  </si>
  <si>
    <t>230選挙関係</t>
    <phoneticPr fontId="5"/>
  </si>
  <si>
    <t>240リース・レンタル関係</t>
    <phoneticPr fontId="5"/>
  </si>
  <si>
    <t>250情報処理関係</t>
    <phoneticPr fontId="5"/>
  </si>
  <si>
    <t>取扱</t>
    <rPh sb="0" eb="2">
      <t>トリアツカイ</t>
    </rPh>
    <phoneticPr fontId="5"/>
  </si>
  <si>
    <t>大品目</t>
    <rPh sb="0" eb="1">
      <t>ダイ</t>
    </rPh>
    <rPh sb="1" eb="3">
      <t>ヒンモク</t>
    </rPh>
    <phoneticPr fontId="5"/>
  </si>
  <si>
    <t>小品目</t>
    <rPh sb="0" eb="1">
      <t>ショウ</t>
    </rPh>
    <rPh sb="1" eb="3">
      <t>ヒンモク</t>
    </rPh>
    <phoneticPr fontId="5"/>
  </si>
  <si>
    <t>270小規模修繕</t>
    <phoneticPr fontId="5"/>
  </si>
  <si>
    <t>260役務提供</t>
    <phoneticPr fontId="5"/>
  </si>
  <si>
    <t>希望順位</t>
    <rPh sb="0" eb="2">
      <t>キボウ</t>
    </rPh>
    <rPh sb="2" eb="4">
      <t>ジュンイ</t>
    </rPh>
    <phoneticPr fontId="5"/>
  </si>
  <si>
    <r>
      <t>その他</t>
    </r>
    <r>
      <rPr>
        <sz val="11"/>
        <color rgb="FFFF0000"/>
        <rFont val="ＭＳ ゴシック"/>
        <family val="3"/>
        <charset val="128"/>
      </rPr>
      <t>*1</t>
    </r>
    <phoneticPr fontId="5"/>
  </si>
  <si>
    <t>G.営業許可等</t>
    <rPh sb="2" eb="4">
      <t>エイギョウ</t>
    </rPh>
    <rPh sb="4" eb="6">
      <t>キョカ</t>
    </rPh>
    <rPh sb="6" eb="7">
      <t>トウ</t>
    </rPh>
    <phoneticPr fontId="5"/>
  </si>
  <si>
    <t>営業を行うために必要な許可等を入力してください。</t>
    <rPh sb="0" eb="2">
      <t>エイギョウ</t>
    </rPh>
    <rPh sb="3" eb="4">
      <t>オコナ</t>
    </rPh>
    <rPh sb="8" eb="10">
      <t>ヒツヨウ</t>
    </rPh>
    <rPh sb="11" eb="13">
      <t>キョカ</t>
    </rPh>
    <rPh sb="13" eb="14">
      <t>トウ</t>
    </rPh>
    <rPh sb="15" eb="17">
      <t>ニュウリョク</t>
    </rPh>
    <phoneticPr fontId="5"/>
  </si>
  <si>
    <t>許可・登録・認可等の名称</t>
    <rPh sb="0" eb="2">
      <t>キョカ</t>
    </rPh>
    <rPh sb="3" eb="5">
      <t>トウロク</t>
    </rPh>
    <rPh sb="6" eb="8">
      <t>ニンカ</t>
    </rPh>
    <rPh sb="8" eb="9">
      <t>トウ</t>
    </rPh>
    <rPh sb="10" eb="12">
      <t>メイショウ</t>
    </rPh>
    <phoneticPr fontId="5"/>
  </si>
  <si>
    <t>許可等官公庁名</t>
    <rPh sb="0" eb="2">
      <t>キョカ</t>
    </rPh>
    <rPh sb="2" eb="3">
      <t>トウ</t>
    </rPh>
    <rPh sb="3" eb="6">
      <t>カンコウチョウ</t>
    </rPh>
    <rPh sb="6" eb="7">
      <t>メイ</t>
    </rPh>
    <phoneticPr fontId="6"/>
  </si>
  <si>
    <t>取引先名称</t>
    <rPh sb="0" eb="2">
      <t>トリヒキ</t>
    </rPh>
    <rPh sb="2" eb="3">
      <t>サキ</t>
    </rPh>
    <rPh sb="3" eb="5">
      <t>メイショウ</t>
    </rPh>
    <phoneticPr fontId="5"/>
  </si>
  <si>
    <t>契約名</t>
    <rPh sb="0" eb="2">
      <t>ケイヤク</t>
    </rPh>
    <rPh sb="2" eb="3">
      <t>メイ</t>
    </rPh>
    <phoneticPr fontId="5"/>
  </si>
  <si>
    <t>概要</t>
    <rPh sb="0" eb="2">
      <t>ガイヨウ</t>
    </rPh>
    <phoneticPr fontId="5"/>
  </si>
  <si>
    <t>契約額（千円）</t>
    <rPh sb="0" eb="2">
      <t>ケイヤク</t>
    </rPh>
    <rPh sb="2" eb="3">
      <t>ガク</t>
    </rPh>
    <phoneticPr fontId="5"/>
  </si>
  <si>
    <t>記載例</t>
    <rPh sb="0" eb="2">
      <t>キサイ</t>
    </rPh>
    <rPh sb="2" eb="3">
      <t>レイ</t>
    </rPh>
    <phoneticPr fontId="5"/>
  </si>
  <si>
    <t>総務課</t>
    <rPh sb="0" eb="3">
      <t>ソウムカ</t>
    </rPh>
    <phoneticPr fontId="5"/>
  </si>
  <si>
    <t>○○○購入事業</t>
    <rPh sb="3" eb="5">
      <t>コウニュウ</t>
    </rPh>
    <rPh sb="5" eb="7">
      <t>ジギョウ</t>
    </rPh>
    <phoneticPr fontId="5"/>
  </si>
  <si>
    <t>△△△1台</t>
    <rPh sb="4" eb="5">
      <t>ダイ</t>
    </rPh>
    <phoneticPr fontId="5"/>
  </si>
  <si>
    <t>□□市</t>
    <rPh sb="2" eb="3">
      <t>シ</t>
    </rPh>
    <phoneticPr fontId="5"/>
  </si>
  <si>
    <t>△△△1台</t>
    <phoneticPr fontId="5"/>
  </si>
  <si>
    <t>官公庁</t>
    <rPh sb="0" eb="3">
      <t>カンコウチョウ</t>
    </rPh>
    <phoneticPr fontId="5"/>
  </si>
  <si>
    <t>民間</t>
    <rPh sb="0" eb="2">
      <t>ミンカン</t>
    </rPh>
    <phoneticPr fontId="5"/>
  </si>
  <si>
    <t>H.泉南市との取引実績</t>
    <rPh sb="2" eb="5">
      <t>センナンシ</t>
    </rPh>
    <phoneticPr fontId="5"/>
  </si>
  <si>
    <t>過去３年間の泉南市との取引実績のうち、主要な取引実績を入力してください。</t>
    <rPh sb="6" eb="9">
      <t>センナンシ</t>
    </rPh>
    <phoneticPr fontId="5"/>
  </si>
  <si>
    <t>I.大阪府内の取引実績</t>
    <rPh sb="2" eb="5">
      <t>オオサカフ</t>
    </rPh>
    <phoneticPr fontId="5"/>
  </si>
  <si>
    <t>「H.泉南市との取引実績」を除く、過去３年間の大阪府内の取引実績のうち、主要な取引実績を入力してください。
官公庁を優先して入力してください。官公庁との取引がなければ民間との取引を入力してください。
請負区分欄はリストから選択してください。</t>
    <rPh sb="3" eb="6">
      <t>センナンシ</t>
    </rPh>
    <rPh sb="14" eb="15">
      <t>ノゾ</t>
    </rPh>
    <rPh sb="23" eb="26">
      <t>オオサカフ</t>
    </rPh>
    <rPh sb="76" eb="78">
      <t>トリヒキ</t>
    </rPh>
    <rPh sb="87" eb="89">
      <t>トリヒキ</t>
    </rPh>
    <rPh sb="100" eb="102">
      <t>ウケオイ</t>
    </rPh>
    <rPh sb="102" eb="104">
      <t>クブン</t>
    </rPh>
    <rPh sb="104" eb="105">
      <t>ラン</t>
    </rPh>
    <rPh sb="111" eb="113">
      <t>センタク</t>
    </rPh>
    <phoneticPr fontId="5"/>
  </si>
  <si>
    <t>J.その他の取引実績</t>
    <rPh sb="4" eb="5">
      <t>タ</t>
    </rPh>
    <phoneticPr fontId="5"/>
  </si>
  <si>
    <t>「H.泉南市との取引実績」「I.大阪府内の取引実績」を除く、過去３年間の取引実績のうち、主要な取引実績を入力してください。
官公庁を優先して入力してください。官公庁との取引がなければ民間との取引を入力してください。
請負区分欄はリストから選択してください。</t>
    <rPh sb="3" eb="6">
      <t>センナンシ</t>
    </rPh>
    <rPh sb="16" eb="19">
      <t>オオサカフ</t>
    </rPh>
    <rPh sb="108" eb="110">
      <t>ウケオイ</t>
    </rPh>
    <rPh sb="110" eb="112">
      <t>クブン</t>
    </rPh>
    <rPh sb="112" eb="113">
      <t>ラン</t>
    </rPh>
    <rPh sb="119" eb="121">
      <t>センタク</t>
    </rPh>
    <phoneticPr fontId="5"/>
  </si>
  <si>
    <t>から</t>
    <phoneticPr fontId="5"/>
  </si>
  <si>
    <t>まで</t>
    <phoneticPr fontId="5"/>
  </si>
  <si>
    <t>請負区分</t>
    <rPh sb="0" eb="2">
      <t>ウケオイ</t>
    </rPh>
    <rPh sb="2" eb="4">
      <t>クブン</t>
    </rPh>
    <phoneticPr fontId="5"/>
  </si>
  <si>
    <t>27_泉南市</t>
  </si>
  <si>
    <t>泉南市入札等参加資格審査申請書【物品関係(役務提供含む)】</t>
    <rPh sb="0" eb="3">
      <t>センナンシ</t>
    </rPh>
    <rPh sb="3" eb="5">
      <t>ニュウサツ</t>
    </rPh>
    <rPh sb="5" eb="6">
      <t>トウ</t>
    </rPh>
    <rPh sb="6" eb="8">
      <t>サンカ</t>
    </rPh>
    <rPh sb="8" eb="10">
      <t>シカク</t>
    </rPh>
    <rPh sb="10" eb="12">
      <t>シンサ</t>
    </rPh>
    <rPh sb="12" eb="14">
      <t>シンセイ</t>
    </rPh>
    <rPh sb="14" eb="15">
      <t>ショ</t>
    </rPh>
    <rPh sb="16" eb="18">
      <t>ブッピン</t>
    </rPh>
    <rPh sb="18" eb="20">
      <t>カンケイ</t>
    </rPh>
    <rPh sb="21" eb="23">
      <t>エキム</t>
    </rPh>
    <rPh sb="23" eb="25">
      <t>テイキョウ</t>
    </rPh>
    <rPh sb="25" eb="26">
      <t>フク</t>
    </rPh>
    <phoneticPr fontId="5"/>
  </si>
  <si>
    <t>電話番号(2)</t>
    <rPh sb="0" eb="4">
      <t>デンワバンゴウ</t>
    </rPh>
    <phoneticPr fontId="6"/>
  </si>
  <si>
    <t>例)0000-00-0000　半角の数字とハイフンで入力してください。
ＦＡＸがない場合は「0000-00-0000」と入力してください。</t>
    <phoneticPr fontId="5"/>
  </si>
  <si>
    <t>行政書士が代理申請しない場合で、自治体からの種々の連絡に対応できる方の情報を入力してください。
行政書士が代理申請する場合は、「D.申請代理人情報」に入力してください。</t>
    <rPh sb="16" eb="19">
      <t>ジチタイ</t>
    </rPh>
    <rPh sb="22" eb="24">
      <t>シュシュ</t>
    </rPh>
    <rPh sb="25" eb="27">
      <t>レンラク</t>
    </rPh>
    <rPh sb="28" eb="30">
      <t>タイオウ</t>
    </rPh>
    <rPh sb="53" eb="55">
      <t>ダイリ</t>
    </rPh>
    <rPh sb="55" eb="57">
      <t>シンセイ</t>
    </rPh>
    <rPh sb="59" eb="61">
      <t>バアイ</t>
    </rPh>
    <phoneticPr fontId="5"/>
  </si>
  <si>
    <t>(8)電話番号に繋がらなかった場合の他の連絡先（携帯電話等）があれば入力してください。</t>
    <rPh sb="3" eb="5">
      <t>デンワ</t>
    </rPh>
    <phoneticPr fontId="5"/>
  </si>
  <si>
    <t>(9)電話番号に繋がらなかった場合の他の連絡先（携帯電話等）があれば入力してください。</t>
    <rPh sb="3" eb="5">
      <t>デンワ</t>
    </rPh>
    <phoneticPr fontId="5"/>
  </si>
  <si>
    <t>@を含む半角文字で入力してください。
メールアドレスがない場合は「@」のみを入力してください。</t>
    <phoneticPr fontId="5"/>
  </si>
  <si>
    <t>品名・具体的な内容</t>
    <rPh sb="0" eb="2">
      <t>ヒンメイ</t>
    </rPh>
    <rPh sb="3" eb="6">
      <t>グタイテキ</t>
    </rPh>
    <rPh sb="7" eb="9">
      <t>ナイヨウ</t>
    </rPh>
    <phoneticPr fontId="5"/>
  </si>
  <si>
    <r>
      <t xml:space="preserve">希望する大品目の希望順位欄に、第１希望には「①」、第２希望には「②」をリストから選択してください。２つまで可。
また、大品目で希望した品目のうち、取り引き可能な小品目の取扱欄に、リストから「○」を選択してください。
</t>
    </r>
    <r>
      <rPr>
        <sz val="10"/>
        <color theme="1" tint="4.9989318521683403E-2"/>
        <rFont val="ＭＳ ゴシック"/>
        <family val="3"/>
        <charset val="128"/>
      </rPr>
      <t>なお、主に小売業を営む者であって、日本国内において大規模小売店舗立地法第５条第１項による届出をしている者、またその子会社（会社法第２条第３号に規定する者）は、「210大規模小売業」を第１希望とし、第２希望は選択しないでください。
*1その他の取扱が可能な場合、品名・具体的な内容欄に品名、営業内容等を簡潔に入力してください。</t>
    </r>
    <rPh sb="0" eb="2">
      <t>キボウ</t>
    </rPh>
    <rPh sb="8" eb="10">
      <t>キボウ</t>
    </rPh>
    <rPh sb="10" eb="12">
      <t>ジュンイ</t>
    </rPh>
    <rPh sb="12" eb="13">
      <t>ラン</t>
    </rPh>
    <rPh sb="53" eb="54">
      <t>カ</t>
    </rPh>
    <rPh sb="84" eb="86">
      <t>トリアツカイ</t>
    </rPh>
    <rPh sb="86" eb="87">
      <t>ラン</t>
    </rPh>
    <rPh sb="98" eb="100">
      <t>センタク</t>
    </rPh>
    <rPh sb="229" eb="230">
      <t>ト</t>
    </rPh>
    <rPh sb="230" eb="231">
      <t>アツカ</t>
    </rPh>
    <rPh sb="232" eb="234">
      <t>カノウ</t>
    </rPh>
    <rPh sb="247" eb="248">
      <t>ラン</t>
    </rPh>
    <rPh sb="249" eb="251">
      <t>ヒンメイ</t>
    </rPh>
    <rPh sb="252" eb="254">
      <t>エイギョウ</t>
    </rPh>
    <rPh sb="254" eb="256">
      <t>ナイヨウ</t>
    </rPh>
    <rPh sb="256" eb="257">
      <t>トウ</t>
    </rPh>
    <rPh sb="258" eb="260">
      <t>カンケツ</t>
    </rPh>
    <phoneticPr fontId="6"/>
  </si>
  <si>
    <t>↓大品目ごとの取扱の数</t>
    <rPh sb="1" eb="4">
      <t>ダイヒンモク</t>
    </rPh>
    <rPh sb="7" eb="9">
      <t>トリアツカイ</t>
    </rPh>
    <rPh sb="10" eb="11">
      <t>カズ</t>
    </rPh>
    <phoneticPr fontId="5"/>
  </si>
  <si>
    <t>品名・具体的な内容列</t>
    <rPh sb="0" eb="2">
      <t>ヒンメイ</t>
    </rPh>
    <rPh sb="3" eb="6">
      <t>グタイテキ</t>
    </rPh>
    <rPh sb="7" eb="9">
      <t>ナイヨウ</t>
    </rPh>
    <rPh sb="9" eb="10">
      <t>レツ</t>
    </rPh>
    <phoneticPr fontId="5"/>
  </si>
  <si>
    <t>取扱列</t>
    <rPh sb="0" eb="2">
      <t>トリアツカイ</t>
    </rPh>
    <rPh sb="2" eb="3">
      <t>レツ</t>
    </rPh>
    <phoneticPr fontId="5"/>
  </si>
  <si>
    <t>取扱、品名のエラー</t>
    <rPh sb="0" eb="2">
      <t>トリアツカイ</t>
    </rPh>
    <rPh sb="3" eb="5">
      <t>ヒンメイ</t>
    </rPh>
    <phoneticPr fontId="5"/>
  </si>
  <si>
    <t>Ver.7.0.1</t>
    <phoneticPr fontId="5"/>
  </si>
  <si>
    <t>7.0.1</t>
  </si>
  <si>
    <r>
      <t xml:space="preserve">資料配付のご案内に関する希望連絡方法（契約検査課発注案件のみ）をリストから選択してください。
</t>
    </r>
    <r>
      <rPr>
        <sz val="10"/>
        <color rgb="FFFF0000"/>
        <rFont val="ＭＳ ゴシック"/>
        <family val="3"/>
        <charset val="128"/>
      </rPr>
      <t>※泉南市外業者の場合は、選択いただいた連絡方法に関わらず、当面の間はFAXでの連絡とさせていただきます。</t>
    </r>
    <rPh sb="37" eb="39">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</si>
</sst>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s>
  <borders count="5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auto="1"/>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thin">
        <color auto="1"/>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style="thin">
        <color indexed="64"/>
      </top>
      <bottom style="thin">
        <color auto="1"/>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auto="1"/>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auto="1"/>
      </right>
      <top style="thin">
        <color indexed="64"/>
      </top>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289">
    <xf numFmtId="0" fontId="0" fillId="0" borderId="0" xfId="0">
      <alignment vertical="center"/>
    </xf>
    <xf numFmtId="49" fontId="18" fillId="2" borderId="0" xfId="0" applyNumberFormat="1" applyFont="1" applyFill="1" applyAlignment="1" applyProtection="1">
      <alignment horizontal="left" vertical="center"/>
      <protection locked="0"/>
    </xf>
    <xf numFmtId="49" fontId="18" fillId="2" borderId="53" xfId="0" applyNumberFormat="1" applyFont="1" applyFill="1" applyBorder="1" applyAlignment="1" applyProtection="1">
      <alignment horizontal="left" vertical="center"/>
      <protection locked="0"/>
    </xf>
    <xf numFmtId="49" fontId="18" fillId="2" borderId="41" xfId="0" applyNumberFormat="1" applyFont="1" applyFill="1" applyBorder="1" applyAlignment="1" applyProtection="1">
      <alignment horizontal="left" vertical="center"/>
      <protection locked="0"/>
    </xf>
    <xf numFmtId="49" fontId="18" fillId="2" borderId="50" xfId="0" applyNumberFormat="1" applyFont="1" applyFill="1" applyBorder="1" applyAlignment="1" applyProtection="1">
      <alignment horizontal="left" vertical="center"/>
      <protection locked="0"/>
    </xf>
    <xf numFmtId="49" fontId="18" fillId="2" borderId="5" xfId="2" applyNumberFormat="1" applyFont="1" applyFill="1" applyBorder="1" applyAlignment="1" applyProtection="1">
      <alignment horizontal="center" vertical="center"/>
      <protection locked="0"/>
    </xf>
    <xf numFmtId="0" fontId="18" fillId="2" borderId="25" xfId="2" applyFont="1" applyFill="1" applyBorder="1" applyAlignment="1" applyProtection="1">
      <alignment horizontal="center" vertical="center"/>
      <protection locked="0"/>
    </xf>
    <xf numFmtId="49" fontId="18" fillId="2" borderId="45" xfId="2" applyNumberFormat="1" applyFont="1" applyFill="1" applyBorder="1" applyAlignment="1" applyProtection="1">
      <alignment horizontal="center" vertical="top"/>
      <protection locked="0"/>
    </xf>
    <xf numFmtId="49" fontId="18" fillId="2" borderId="33" xfId="2" applyNumberFormat="1" applyFont="1" applyFill="1" applyBorder="1" applyAlignment="1" applyProtection="1">
      <alignment horizontal="center" vertical="top"/>
      <protection locked="0"/>
    </xf>
    <xf numFmtId="49" fontId="18" fillId="2" borderId="44" xfId="2" applyNumberFormat="1" applyFont="1" applyFill="1" applyBorder="1" applyAlignment="1" applyProtection="1">
      <alignment horizontal="center" vertical="top"/>
      <protection locked="0"/>
    </xf>
    <xf numFmtId="49" fontId="18" fillId="2" borderId="35" xfId="2" applyNumberFormat="1" applyFont="1" applyFill="1" applyBorder="1" applyAlignment="1" applyProtection="1">
      <alignment horizontal="center" vertical="top"/>
      <protection locked="0"/>
    </xf>
    <xf numFmtId="49" fontId="18" fillId="2" borderId="31" xfId="2" applyNumberFormat="1" applyFont="1" applyFill="1" applyBorder="1" applyAlignment="1" applyProtection="1">
      <alignment horizontal="center" vertical="top"/>
      <protection locked="0"/>
    </xf>
    <xf numFmtId="49" fontId="18" fillId="2" borderId="29" xfId="2" applyNumberFormat="1" applyFont="1" applyFill="1" applyBorder="1" applyAlignment="1" applyProtection="1">
      <alignment horizontal="center" vertical="top"/>
      <protection locked="0"/>
    </xf>
    <xf numFmtId="49" fontId="18" fillId="2" borderId="24" xfId="2" applyNumberFormat="1" applyFont="1" applyFill="1" applyBorder="1" applyAlignment="1" applyProtection="1">
      <alignment horizontal="center" vertical="center"/>
      <protection locked="0"/>
    </xf>
    <xf numFmtId="0" fontId="18" fillId="2" borderId="30" xfId="2" applyFont="1" applyFill="1" applyBorder="1" applyAlignment="1" applyProtection="1">
      <alignment horizontal="center" vertical="center"/>
      <protection locked="0"/>
    </xf>
    <xf numFmtId="49" fontId="18" fillId="2" borderId="5"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38" fontId="18" fillId="2" borderId="27" xfId="1" applyNumberFormat="1" applyFont="1" applyFill="1" applyBorder="1" applyAlignment="1" applyProtection="1">
      <alignment horizontal="right" vertical="center"/>
      <protection locked="0"/>
    </xf>
    <xf numFmtId="178" fontId="18" fillId="2" borderId="9" xfId="1" applyNumberFormat="1" applyFont="1" applyFill="1" applyBorder="1" applyAlignment="1" applyProtection="1">
      <alignment horizontal="right" vertical="center"/>
      <protection locked="0"/>
    </xf>
    <xf numFmtId="178" fontId="18" fillId="2" borderId="11" xfId="1" applyNumberFormat="1" applyFont="1" applyFill="1" applyBorder="1" applyAlignment="1" applyProtection="1">
      <alignment horizontal="right" vertical="center"/>
      <protection locked="0"/>
    </xf>
    <xf numFmtId="49"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184"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182" fontId="18" fillId="2" borderId="0" xfId="0" applyNumberFormat="1" applyFont="1" applyFill="1" applyAlignment="1" applyProtection="1">
      <alignment horizontal="left" vertical="center"/>
      <protection locked="0"/>
    </xf>
    <xf numFmtId="177" fontId="18" fillId="2" borderId="0" xfId="0" applyNumberFormat="1" applyFont="1" applyFill="1" applyAlignment="1" applyProtection="1">
      <alignment horizontal="left" vertical="center"/>
      <protection locked="0"/>
    </xf>
    <xf numFmtId="38" fontId="18" fillId="2" borderId="0" xfId="1" applyNumberFormat="1" applyFont="1" applyFill="1" applyAlignment="1" applyProtection="1">
      <alignment horizontal="right" vertical="center"/>
      <protection locked="0"/>
    </xf>
    <xf numFmtId="178" fontId="18" fillId="2" borderId="0" xfId="1" applyNumberFormat="1" applyFont="1" applyFill="1" applyAlignment="1" applyProtection="1">
      <alignment horizontal="right" vertical="center"/>
      <protection locked="0"/>
    </xf>
    <xf numFmtId="38" fontId="18" fillId="2" borderId="22" xfId="1" applyNumberFormat="1" applyFont="1" applyFill="1" applyBorder="1" applyAlignment="1" applyProtection="1">
      <alignment horizontal="right" vertical="center"/>
      <protection locked="0"/>
    </xf>
    <xf numFmtId="178" fontId="18" fillId="2" borderId="3" xfId="1" applyNumberFormat="1" applyFont="1" applyFill="1" applyBorder="1" applyAlignment="1" applyProtection="1">
      <alignment horizontal="right" vertical="center"/>
      <protection locked="0"/>
    </xf>
    <xf numFmtId="178" fontId="18" fillId="2" borderId="4" xfId="1" applyNumberFormat="1" applyFont="1" applyFill="1" applyBorder="1" applyAlignment="1" applyProtection="1">
      <alignment horizontal="right" vertical="center"/>
      <protection locked="0"/>
    </xf>
    <xf numFmtId="49" fontId="18" fillId="2" borderId="49" xfId="2" applyNumberFormat="1" applyFont="1" applyFill="1" applyBorder="1" applyAlignment="1" applyProtection="1">
      <alignment horizontal="center" vertical="top"/>
      <protection locked="0"/>
    </xf>
    <xf numFmtId="49" fontId="18" fillId="2" borderId="40" xfId="2" applyNumberFormat="1" applyFont="1" applyFill="1" applyBorder="1" applyAlignment="1" applyProtection="1">
      <alignment horizontal="center" vertical="top"/>
      <protection locked="0"/>
    </xf>
    <xf numFmtId="49" fontId="18" fillId="2" borderId="8" xfId="2" applyNumberFormat="1" applyFont="1" applyFill="1" applyBorder="1" applyAlignment="1" applyProtection="1">
      <alignment horizontal="center" vertical="center"/>
      <protection locked="0"/>
    </xf>
    <xf numFmtId="0" fontId="18" fillId="2" borderId="10" xfId="2" applyFont="1" applyFill="1" applyBorder="1" applyAlignment="1" applyProtection="1">
      <alignment horizontal="center" vertical="center"/>
      <protection locked="0"/>
    </xf>
    <xf numFmtId="49" fontId="18" fillId="2" borderId="24" xfId="0" applyNumberFormat="1"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49" fontId="18" fillId="2" borderId="4" xfId="0" applyNumberFormat="1" applyFont="1" applyFill="1" applyBorder="1" applyAlignment="1" applyProtection="1">
      <alignment horizontal="left" vertical="center"/>
      <protection locked="0"/>
    </xf>
    <xf numFmtId="14" fontId="18" fillId="2" borderId="24" xfId="0" applyNumberFormat="1" applyFont="1" applyFill="1" applyBorder="1" applyAlignment="1" applyProtection="1">
      <alignment horizontal="left" vertical="center"/>
      <protection locked="0"/>
    </xf>
    <xf numFmtId="177" fontId="18" fillId="2" borderId="30" xfId="0" applyNumberFormat="1" applyFont="1" applyFill="1" applyBorder="1" applyAlignment="1" applyProtection="1">
      <alignment horizontal="left" vertical="center"/>
      <protection locked="0"/>
    </xf>
    <xf numFmtId="49" fontId="18" fillId="2" borderId="8" xfId="0" applyNumberFormat="1" applyFont="1" applyFill="1" applyBorder="1" applyAlignment="1" applyProtection="1">
      <alignment horizontal="left" vertical="center"/>
      <protection locked="0"/>
    </xf>
    <xf numFmtId="49" fontId="18" fillId="2" borderId="9" xfId="0" applyNumberFormat="1" applyFont="1" applyFill="1" applyBorder="1" applyAlignment="1" applyProtection="1">
      <alignment horizontal="left" vertical="center"/>
      <protection locked="0"/>
    </xf>
    <xf numFmtId="49" fontId="18" fillId="2" borderId="11" xfId="0" applyNumberFormat="1" applyFont="1" applyFill="1" applyBorder="1" applyAlignment="1" applyProtection="1">
      <alignment horizontal="left" vertical="center"/>
      <protection locked="0"/>
    </xf>
    <xf numFmtId="14" fontId="18" fillId="2" borderId="5" xfId="0" applyNumberFormat="1" applyFont="1" applyFill="1" applyBorder="1" applyAlignment="1" applyProtection="1">
      <alignment horizontal="left" vertical="center"/>
      <protection locked="0"/>
    </xf>
    <xf numFmtId="177" fontId="18" fillId="2" borderId="25" xfId="0" applyNumberFormat="1" applyFont="1" applyFill="1" applyBorder="1" applyAlignment="1" applyProtection="1">
      <alignment horizontal="left" vertical="center"/>
      <protection locked="0"/>
    </xf>
    <xf numFmtId="14" fontId="18" fillId="2" borderId="8" xfId="0" applyNumberFormat="1" applyFont="1" applyFill="1" applyBorder="1" applyAlignment="1" applyProtection="1">
      <alignment horizontal="left" vertical="center"/>
      <protection locked="0"/>
    </xf>
    <xf numFmtId="177" fontId="18" fillId="2" borderId="10" xfId="0" applyNumberFormat="1" applyFont="1" applyFill="1" applyBorder="1" applyAlignment="1" applyProtection="1">
      <alignment horizontal="left" vertical="center"/>
      <protection locked="0"/>
    </xf>
    <xf numFmtId="49" fontId="18" fillId="2" borderId="22" xfId="0" applyNumberFormat="1" applyFont="1" applyFill="1" applyBorder="1" applyAlignment="1" applyProtection="1">
      <alignment horizontal="left" vertical="center"/>
      <protection locked="0"/>
    </xf>
    <xf numFmtId="49" fontId="18" fillId="2" borderId="30" xfId="0" applyNumberFormat="1" applyFont="1" applyFill="1" applyBorder="1" applyAlignment="1" applyProtection="1">
      <alignment horizontal="left" vertical="center"/>
      <protection locked="0"/>
    </xf>
    <xf numFmtId="49" fontId="18" fillId="2" borderId="12" xfId="0" applyNumberFormat="1" applyFont="1" applyFill="1" applyBorder="1" applyAlignment="1" applyProtection="1">
      <alignment horizontal="left" vertical="center"/>
      <protection locked="0"/>
    </xf>
    <xf numFmtId="49" fontId="18" fillId="2" borderId="25" xfId="0" applyNumberFormat="1" applyFont="1" applyFill="1" applyBorder="1" applyAlignment="1" applyProtection="1">
      <alignment horizontal="left" vertical="center"/>
      <protection locked="0"/>
    </xf>
    <xf numFmtId="49" fontId="18" fillId="2" borderId="27" xfId="0" applyNumberFormat="1" applyFont="1" applyFill="1" applyBorder="1" applyAlignment="1" applyProtection="1">
      <alignment horizontal="left" vertical="center"/>
      <protection locked="0"/>
    </xf>
    <xf numFmtId="49" fontId="18" fillId="2" borderId="10"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wrapText="1"/>
      <protection locked="0"/>
    </xf>
    <xf numFmtId="0" fontId="18" fillId="2" borderId="6" xfId="0" applyFont="1" applyFill="1" applyBorder="1" applyAlignment="1" applyProtection="1">
      <alignment horizontal="left" vertical="center" wrapText="1"/>
      <protection locked="0"/>
    </xf>
    <xf numFmtId="0" fontId="18" fillId="2" borderId="25" xfId="0" applyFont="1" applyFill="1" applyBorder="1" applyAlignment="1" applyProtection="1">
      <alignment horizontal="left" vertical="center" wrapText="1"/>
      <protection locked="0"/>
    </xf>
    <xf numFmtId="49" fontId="18" fillId="2" borderId="6" xfId="0" applyNumberFormat="1" applyFont="1" applyFill="1" applyBorder="1" applyAlignment="1" applyProtection="1">
      <alignment horizontal="left" vertical="center" wrapText="1"/>
      <protection locked="0"/>
    </xf>
    <xf numFmtId="49" fontId="18" fillId="2" borderId="25" xfId="0" applyNumberFormat="1" applyFont="1" applyFill="1" applyBorder="1" applyAlignment="1" applyProtection="1">
      <alignment horizontal="left" vertical="center" wrapText="1"/>
      <protection locked="0"/>
    </xf>
    <xf numFmtId="38" fontId="18" fillId="2" borderId="6" xfId="0" applyNumberFormat="1" applyFont="1" applyFill="1" applyBorder="1" applyAlignment="1" applyProtection="1">
      <alignment horizontal="left" vertical="center" wrapText="1"/>
      <protection locked="0"/>
    </xf>
    <xf numFmtId="38" fontId="18" fillId="2" borderId="5" xfId="0" applyNumberFormat="1" applyFont="1" applyFill="1" applyBorder="1" applyAlignment="1" applyProtection="1">
      <alignment horizontal="right" vertical="center"/>
      <protection locked="0"/>
    </xf>
    <xf numFmtId="178" fontId="18" fillId="2" borderId="6" xfId="0" applyNumberFormat="1" applyFont="1" applyFill="1" applyBorder="1" applyAlignment="1" applyProtection="1">
      <alignment horizontal="right" vertical="center"/>
      <protection locked="0"/>
    </xf>
    <xf numFmtId="178" fontId="18" fillId="2" borderId="7" xfId="0" applyNumberFormat="1" applyFont="1" applyFill="1" applyBorder="1" applyAlignment="1" applyProtection="1">
      <alignment horizontal="right" vertical="center"/>
      <protection locked="0"/>
    </xf>
    <xf numFmtId="49" fontId="18" fillId="2" borderId="8" xfId="0" applyNumberFormat="1" applyFont="1" applyFill="1" applyBorder="1" applyAlignment="1" applyProtection="1">
      <alignment horizontal="left" vertical="center" wrapText="1"/>
      <protection locked="0"/>
    </xf>
    <xf numFmtId="0" fontId="18" fillId="2" borderId="9" xfId="0" applyFont="1" applyFill="1" applyBorder="1" applyAlignment="1" applyProtection="1">
      <alignment horizontal="left" vertical="center" wrapText="1"/>
      <protection locked="0"/>
    </xf>
    <xf numFmtId="0" fontId="18" fillId="2" borderId="10" xfId="0" applyFont="1" applyFill="1" applyBorder="1" applyAlignment="1" applyProtection="1">
      <alignment horizontal="left" vertical="center" wrapText="1"/>
      <protection locked="0"/>
    </xf>
    <xf numFmtId="49" fontId="18" fillId="2" borderId="9" xfId="0" applyNumberFormat="1" applyFont="1" applyFill="1" applyBorder="1" applyAlignment="1" applyProtection="1">
      <alignment horizontal="left" vertical="center" wrapText="1"/>
      <protection locked="0"/>
    </xf>
    <xf numFmtId="49" fontId="18" fillId="2" borderId="10" xfId="0" applyNumberFormat="1" applyFont="1" applyFill="1" applyBorder="1" applyAlignment="1" applyProtection="1">
      <alignment horizontal="left" vertical="center" wrapText="1"/>
      <protection locked="0"/>
    </xf>
    <xf numFmtId="38" fontId="18" fillId="2" borderId="8" xfId="0" applyNumberFormat="1" applyFont="1" applyFill="1" applyBorder="1" applyAlignment="1" applyProtection="1">
      <alignment horizontal="right" vertical="center"/>
      <protection locked="0"/>
    </xf>
    <xf numFmtId="178" fontId="18" fillId="2" borderId="9" xfId="0" applyNumberFormat="1" applyFont="1" applyFill="1" applyBorder="1" applyAlignment="1" applyProtection="1">
      <alignment horizontal="right" vertical="center"/>
      <protection locked="0"/>
    </xf>
    <xf numFmtId="178" fontId="18" fillId="2" borderId="11" xfId="0" applyNumberFormat="1" applyFont="1" applyFill="1" applyBorder="1" applyAlignment="1" applyProtection="1">
      <alignment horizontal="right" vertical="center"/>
      <protection locked="0"/>
    </xf>
    <xf numFmtId="38" fontId="18" fillId="2" borderId="25" xfId="0" applyNumberFormat="1" applyFont="1" applyFill="1" applyBorder="1" applyAlignment="1" applyProtection="1">
      <alignment horizontal="left" vertical="center" wrapText="1"/>
      <protection locked="0"/>
    </xf>
    <xf numFmtId="49" fontId="18" fillId="2" borderId="43" xfId="2" applyNumberFormat="1" applyFont="1" applyFill="1" applyBorder="1" applyAlignment="1" applyProtection="1">
      <alignment horizontal="center" vertical="top"/>
      <protection locked="0"/>
    </xf>
    <xf numFmtId="49" fontId="18" fillId="2" borderId="54" xfId="2" applyNumberFormat="1" applyFont="1" applyFill="1" applyBorder="1" applyAlignment="1" applyProtection="1">
      <alignment horizontal="center" vertical="top"/>
      <protection locked="0"/>
    </xf>
    <xf numFmtId="178" fontId="18" fillId="2" borderId="0" xfId="0" applyNumberFormat="1" applyFont="1" applyFill="1" applyAlignment="1" applyProtection="1">
      <alignment horizontal="lef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applyFont="1" applyAlignment="1" applyProtection="1">
      <alignment vertical="top" wrapText="1"/>
    </xf>
    <xf numFmtId="0" fontId="17" fillId="0" borderId="0" xfId="0" applyFont="1" applyAlignment="1" applyProtection="1">
      <alignment vertical="top"/>
    </xf>
    <xf numFmtId="0" fontId="17" fillId="0" borderId="0" xfId="0" quotePrefix="1" applyFont="1" applyAlignment="1" applyProtection="1">
      <alignment vertical="top" wrapText="1"/>
    </xf>
    <xf numFmtId="0" fontId="4" fillId="0" borderId="19" xfId="2" applyFont="1" applyBorder="1" applyProtection="1">
      <alignment vertical="center"/>
    </xf>
    <xf numFmtId="0" fontId="20"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49" fontId="18" fillId="0" borderId="13" xfId="0" applyNumberFormat="1" applyFont="1" applyBorder="1" applyAlignment="1" applyProtection="1">
      <alignment horizontal="lef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4" fillId="0" borderId="0" xfId="0" applyFont="1" applyAlignment="1" applyProtection="1">
      <alignmen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13" fillId="0" borderId="0" xfId="0" applyNumberFormat="1" applyFont="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1" fillId="0" borderId="19" xfId="0" applyFont="1" applyBorder="1" applyProtection="1">
      <alignment vertical="center"/>
    </xf>
    <xf numFmtId="0" fontId="21"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49" fontId="15" fillId="0" borderId="0" xfId="0" applyNumberFormat="1" applyFont="1" applyAlignment="1" applyProtection="1">
      <alignment vertical="top"/>
    </xf>
    <xf numFmtId="178" fontId="15" fillId="0" borderId="0" xfId="0" applyNumberFormat="1" applyFont="1" applyAlignment="1" applyProtection="1">
      <alignment vertical="top"/>
    </xf>
    <xf numFmtId="0" fontId="17" fillId="0" borderId="0" xfId="0" quotePrefix="1" applyFont="1" applyAlignment="1" applyProtection="1">
      <alignment vertical="top"/>
    </xf>
    <xf numFmtId="182"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horizontal="left" vertical="top" wrapText="1"/>
    </xf>
    <xf numFmtId="0" fontId="17" fillId="0" borderId="0" xfId="0" applyFont="1" applyAlignment="1" applyProtection="1">
      <alignment horizontal="left" vertical="top"/>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27" xfId="2" applyFont="1" applyBorder="1" applyProtection="1">
      <alignment vertical="center"/>
    </xf>
    <xf numFmtId="0" fontId="4" fillId="0" borderId="9" xfId="2" applyFont="1" applyBorder="1" applyProtection="1">
      <alignment vertical="center"/>
    </xf>
    <xf numFmtId="0" fontId="4" fillId="0" borderId="11" xfId="2" applyFont="1" applyBorder="1" applyProtection="1">
      <alignment vertical="center"/>
    </xf>
    <xf numFmtId="178" fontId="4" fillId="0" borderId="0" xfId="1" applyNumberFormat="1" applyFont="1" applyAlignment="1" applyProtection="1">
      <alignment horizontal="right" vertical="center"/>
    </xf>
    <xf numFmtId="178"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0" fontId="13" fillId="0" borderId="14" xfId="0" applyFont="1" applyBorder="1" applyAlignment="1" applyProtection="1">
      <alignment vertical="top"/>
    </xf>
    <xf numFmtId="0" fontId="15" fillId="0" borderId="13" xfId="0" applyFont="1" applyBorder="1" applyAlignment="1" applyProtection="1">
      <alignment vertical="center" wrapText="1"/>
    </xf>
    <xf numFmtId="0" fontId="4" fillId="0" borderId="20"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47" xfId="2" applyFont="1" applyBorder="1" applyAlignment="1" applyProtection="1">
      <alignment horizontal="left" vertical="center"/>
    </xf>
    <xf numFmtId="0" fontId="4" fillId="0" borderId="34" xfId="2" applyFont="1" applyBorder="1" applyAlignment="1" applyProtection="1">
      <alignment horizontal="center" vertical="center"/>
    </xf>
    <xf numFmtId="0" fontId="4" fillId="0" borderId="46" xfId="2" applyFont="1" applyBorder="1" applyAlignment="1" applyProtection="1">
      <alignment horizontal="left" vertical="center"/>
    </xf>
    <xf numFmtId="0" fontId="18" fillId="0" borderId="46"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2" xfId="0" applyFont="1" applyBorder="1" applyAlignment="1" applyProtection="1">
      <alignment horizontal="left" vertical="center"/>
    </xf>
    <xf numFmtId="0" fontId="7" fillId="0" borderId="0" xfId="2" applyFont="1" applyAlignment="1" applyProtection="1">
      <alignment vertical="center" wrapText="1"/>
    </xf>
    <xf numFmtId="0" fontId="7" fillId="0" borderId="0" xfId="2" applyFont="1" applyProtection="1">
      <alignment vertical="center"/>
    </xf>
    <xf numFmtId="183" fontId="4" fillId="0" borderId="0" xfId="2" applyNumberFormat="1" applyFont="1" applyProtection="1">
      <alignment vertical="center"/>
    </xf>
    <xf numFmtId="0" fontId="4" fillId="0" borderId="29" xfId="0" applyFont="1" applyBorder="1" applyAlignment="1" applyProtection="1">
      <alignment horizontal="left" vertical="top" wrapText="1"/>
    </xf>
    <xf numFmtId="0" fontId="4" fillId="0" borderId="42" xfId="0" applyFont="1" applyBorder="1" applyAlignment="1" applyProtection="1">
      <alignment horizontal="left" vertical="top" wrapText="1"/>
    </xf>
    <xf numFmtId="0" fontId="4" fillId="0" borderId="42" xfId="2" applyFont="1" applyBorder="1" applyAlignment="1" applyProtection="1">
      <alignment horizontal="center" vertical="center"/>
    </xf>
    <xf numFmtId="0" fontId="4" fillId="0" borderId="31" xfId="2" applyFont="1" applyBorder="1" applyAlignment="1" applyProtection="1">
      <alignment horizontal="left" vertical="center"/>
    </xf>
    <xf numFmtId="0" fontId="4" fillId="0" borderId="23"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4" borderId="0" xfId="2" applyFont="1" applyFill="1" applyProtection="1">
      <alignment vertical="center"/>
    </xf>
    <xf numFmtId="0" fontId="4" fillId="0" borderId="25" xfId="0" applyFont="1" applyBorder="1" applyAlignment="1" applyProtection="1">
      <alignment horizontal="left" vertical="top" wrapText="1"/>
    </xf>
    <xf numFmtId="0" fontId="4" fillId="0" borderId="41" xfId="0" applyFont="1" applyBorder="1" applyAlignment="1" applyProtection="1">
      <alignment horizontal="left" vertical="top" wrapText="1"/>
    </xf>
    <xf numFmtId="0" fontId="4" fillId="0" borderId="41" xfId="2" applyFont="1" applyBorder="1" applyAlignment="1" applyProtection="1">
      <alignment horizontal="center" vertical="center"/>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25" xfId="2" applyFont="1" applyBorder="1" applyAlignment="1" applyProtection="1">
      <alignment horizontal="left" vertical="center"/>
    </xf>
    <xf numFmtId="0" fontId="4" fillId="5" borderId="0" xfId="2" applyFont="1" applyFill="1" applyProtection="1">
      <alignment vertical="center"/>
    </xf>
    <xf numFmtId="0" fontId="4" fillId="0" borderId="25" xfId="2" applyFont="1" applyBorder="1" applyAlignment="1" applyProtection="1">
      <alignment horizontal="left" vertical="top" wrapText="1"/>
    </xf>
    <xf numFmtId="0" fontId="4" fillId="0" borderId="41" xfId="2" applyFont="1" applyBorder="1" applyAlignment="1" applyProtection="1">
      <alignment horizontal="left" vertical="top" wrapText="1"/>
    </xf>
    <xf numFmtId="0" fontId="4" fillId="0" borderId="21" xfId="1" applyFont="1" applyBorder="1" applyProtection="1">
      <alignment vertical="center"/>
    </xf>
    <xf numFmtId="0" fontId="4" fillId="0" borderId="38" xfId="2" applyFont="1" applyBorder="1" applyAlignment="1" applyProtection="1">
      <alignment horizontal="left" vertical="top" wrapText="1"/>
    </xf>
    <xf numFmtId="0" fontId="4" fillId="0" borderId="39" xfId="2" applyFont="1" applyBorder="1" applyAlignment="1" applyProtection="1">
      <alignment horizontal="left" vertical="top" wrapText="1"/>
    </xf>
    <xf numFmtId="0" fontId="4" fillId="0" borderId="33" xfId="2" applyFont="1" applyBorder="1" applyAlignment="1" applyProtection="1">
      <alignment horizontal="left" vertical="top" wrapText="1"/>
    </xf>
    <xf numFmtId="0" fontId="4" fillId="0" borderId="19" xfId="2" applyFont="1" applyBorder="1" applyAlignment="1" applyProtection="1">
      <alignment horizontal="left" vertical="top" wrapText="1"/>
    </xf>
    <xf numFmtId="0" fontId="4" fillId="0" borderId="0" xfId="2" applyFont="1" applyAlignment="1" applyProtection="1">
      <alignment horizontal="left" vertical="top" wrapText="1"/>
    </xf>
    <xf numFmtId="0" fontId="4" fillId="0" borderId="35" xfId="2" applyFont="1" applyBorder="1" applyAlignment="1" applyProtection="1">
      <alignment horizontal="left" vertical="top" wrapText="1"/>
    </xf>
    <xf numFmtId="0" fontId="4" fillId="0" borderId="37" xfId="2" applyFont="1" applyBorder="1" applyAlignment="1" applyProtection="1">
      <alignment horizontal="left" vertical="top" wrapText="1"/>
    </xf>
    <xf numFmtId="0" fontId="4" fillId="0" borderId="23" xfId="2" applyFont="1" applyBorder="1" applyAlignment="1" applyProtection="1">
      <alignment horizontal="left" vertical="top" wrapText="1"/>
    </xf>
    <xf numFmtId="0" fontId="4" fillId="0" borderId="29" xfId="2" applyFont="1" applyBorder="1" applyAlignment="1" applyProtection="1">
      <alignment horizontal="left" vertical="top" wrapText="1"/>
    </xf>
    <xf numFmtId="0" fontId="4" fillId="0" borderId="17" xfId="2" applyFont="1" applyBorder="1" applyAlignment="1" applyProtection="1">
      <alignment horizontal="left" vertical="top" wrapText="1"/>
    </xf>
    <xf numFmtId="0" fontId="4" fillId="0" borderId="13" xfId="2" applyFont="1" applyBorder="1" applyAlignment="1" applyProtection="1">
      <alignment horizontal="left" vertical="top" wrapText="1"/>
    </xf>
    <xf numFmtId="0" fontId="4" fillId="0" borderId="40" xfId="2" applyFont="1" applyBorder="1" applyAlignment="1" applyProtection="1">
      <alignment horizontal="left" vertical="top" wrapText="1"/>
    </xf>
    <xf numFmtId="0" fontId="4" fillId="0" borderId="50" xfId="2" applyFont="1" applyBorder="1" applyAlignment="1" applyProtection="1">
      <alignment horizontal="center"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14" xfId="2" applyFont="1" applyBorder="1" applyProtection="1">
      <alignment vertical="center"/>
    </xf>
    <xf numFmtId="0" fontId="4" fillId="0" borderId="16" xfId="2" applyFont="1" applyBorder="1" applyProtection="1">
      <alignment vertical="center"/>
    </xf>
    <xf numFmtId="0" fontId="4" fillId="0" borderId="18" xfId="2" applyFont="1" applyBorder="1" applyProtection="1">
      <alignment vertical="center"/>
    </xf>
    <xf numFmtId="180" fontId="17" fillId="0" borderId="0" xfId="0" applyNumberFormat="1" applyFont="1" applyProtection="1">
      <alignment vertical="center"/>
    </xf>
    <xf numFmtId="0" fontId="14" fillId="0" borderId="26" xfId="0" applyFont="1" applyBorder="1" applyProtection="1">
      <alignment vertical="center"/>
    </xf>
    <xf numFmtId="49" fontId="4" fillId="0" borderId="20" xfId="2" applyNumberFormat="1" applyFont="1" applyBorder="1" applyAlignment="1" applyProtection="1">
      <alignment horizontal="left" vertical="center"/>
    </xf>
    <xf numFmtId="49" fontId="4" fillId="0" borderId="1" xfId="2" applyNumberFormat="1" applyFont="1" applyBorder="1" applyAlignment="1" applyProtection="1">
      <alignment horizontal="left" vertical="center"/>
    </xf>
    <xf numFmtId="49" fontId="4" fillId="0" borderId="47" xfId="2" applyNumberFormat="1" applyFont="1" applyBorder="1" applyAlignment="1" applyProtection="1">
      <alignment horizontal="left" vertical="center"/>
    </xf>
    <xf numFmtId="14" fontId="4" fillId="0" borderId="46" xfId="2" applyNumberFormat="1" applyFont="1" applyBorder="1" applyAlignment="1" applyProtection="1">
      <alignment horizontal="left" vertical="center" wrapText="1"/>
    </xf>
    <xf numFmtId="14" fontId="4" fillId="0" borderId="1" xfId="2" applyNumberFormat="1" applyFont="1" applyBorder="1" applyAlignment="1" applyProtection="1">
      <alignment horizontal="left" vertical="center" wrapText="1"/>
    </xf>
    <xf numFmtId="14" fontId="4" fillId="0" borderId="47" xfId="2" applyNumberFormat="1" applyFont="1" applyBorder="1" applyAlignment="1" applyProtection="1">
      <alignment horizontal="left" vertical="center" wrapText="1"/>
    </xf>
    <xf numFmtId="49" fontId="4" fillId="0" borderId="1" xfId="2" applyNumberFormat="1" applyFont="1" applyBorder="1" applyProtection="1">
      <alignment vertical="center"/>
    </xf>
    <xf numFmtId="49" fontId="4" fillId="0" borderId="2" xfId="2" applyNumberFormat="1" applyFont="1" applyBorder="1" applyProtection="1">
      <alignment vertical="center"/>
    </xf>
    <xf numFmtId="49" fontId="4" fillId="0" borderId="48" xfId="0" applyNumberFormat="1" applyFont="1" applyBorder="1" applyAlignment="1" applyProtection="1">
      <alignment horizontal="center" vertical="center"/>
    </xf>
    <xf numFmtId="177" fontId="4" fillId="0" borderId="30" xfId="0" applyNumberFormat="1" applyFont="1" applyBorder="1" applyProtection="1">
      <alignment vertical="center"/>
    </xf>
    <xf numFmtId="49" fontId="4" fillId="0" borderId="41" xfId="0" applyNumberFormat="1" applyFont="1" applyBorder="1" applyAlignment="1" applyProtection="1">
      <alignment horizontal="center" vertical="center"/>
    </xf>
    <xf numFmtId="177" fontId="4" fillId="0" borderId="25" xfId="0" applyNumberFormat="1" applyFont="1" applyBorder="1" applyProtection="1">
      <alignment vertical="center"/>
    </xf>
    <xf numFmtId="49" fontId="4" fillId="0" borderId="50" xfId="0" applyNumberFormat="1" applyFont="1" applyBorder="1" applyAlignment="1" applyProtection="1">
      <alignment horizontal="center" vertical="center"/>
    </xf>
    <xf numFmtId="177" fontId="4" fillId="0" borderId="10" xfId="0" applyNumberFormat="1" applyFont="1" applyBorder="1" applyProtection="1">
      <alignment vertical="center"/>
    </xf>
    <xf numFmtId="49" fontId="4" fillId="0" borderId="0" xfId="0" applyNumberFormat="1" applyFont="1" applyAlignment="1" applyProtection="1">
      <alignment horizontal="left" vertical="top"/>
    </xf>
    <xf numFmtId="0" fontId="17" fillId="0" borderId="13" xfId="0" applyFont="1" applyBorder="1" applyProtection="1">
      <alignment vertical="center"/>
    </xf>
    <xf numFmtId="0" fontId="15" fillId="0" borderId="13" xfId="0" applyFont="1" applyBorder="1" applyProtection="1">
      <alignment vertical="center"/>
    </xf>
    <xf numFmtId="0" fontId="4" fillId="0" borderId="20" xfId="0" applyFont="1" applyBorder="1" applyProtection="1">
      <alignment vertical="center"/>
    </xf>
    <xf numFmtId="49" fontId="4" fillId="0" borderId="1" xfId="0" applyNumberFormat="1" applyFont="1" applyBorder="1" applyProtection="1">
      <alignment vertical="center"/>
    </xf>
    <xf numFmtId="49" fontId="4" fillId="0" borderId="47" xfId="0" applyNumberFormat="1" applyFont="1" applyBorder="1" applyProtection="1">
      <alignment vertical="center"/>
    </xf>
    <xf numFmtId="49" fontId="4" fillId="0" borderId="46"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47" xfId="0" applyFont="1" applyBorder="1" applyAlignment="1" applyProtection="1">
      <alignment horizontal="left" vertical="center"/>
    </xf>
    <xf numFmtId="0" fontId="4" fillId="0" borderId="46" xfId="0" applyFont="1" applyBorder="1" applyAlignment="1" applyProtection="1">
      <alignment horizontal="left" vertical="center"/>
    </xf>
    <xf numFmtId="38" fontId="4" fillId="0" borderId="1" xfId="0" applyNumberFormat="1" applyFont="1" applyBorder="1" applyAlignment="1" applyProtection="1">
      <alignment horizontal="left" vertical="center"/>
    </xf>
    <xf numFmtId="0" fontId="4" fillId="0" borderId="4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22" fillId="0" borderId="36" xfId="0" applyFont="1" applyBorder="1" applyAlignment="1" applyProtection="1">
      <alignment horizontal="left" vertical="center"/>
    </xf>
    <xf numFmtId="49" fontId="4" fillId="3" borderId="24" xfId="0" applyNumberFormat="1" applyFont="1" applyFill="1" applyBorder="1" applyProtection="1">
      <alignment vertical="center"/>
    </xf>
    <xf numFmtId="49" fontId="4" fillId="3" borderId="3" xfId="0" applyNumberFormat="1" applyFont="1" applyFill="1" applyBorder="1" applyProtection="1">
      <alignment vertical="center"/>
    </xf>
    <xf numFmtId="49" fontId="4" fillId="3" borderId="30" xfId="0" applyNumberFormat="1" applyFont="1" applyFill="1" applyBorder="1" applyProtection="1">
      <alignment vertical="center"/>
    </xf>
    <xf numFmtId="49" fontId="4" fillId="3" borderId="24" xfId="0" applyNumberFormat="1" applyFont="1" applyFill="1" applyBorder="1" applyAlignment="1" applyProtection="1">
      <alignment horizontal="left" vertical="center"/>
    </xf>
    <xf numFmtId="49" fontId="4" fillId="3" borderId="3" xfId="0" applyNumberFormat="1" applyFont="1" applyFill="1" applyBorder="1" applyAlignment="1" applyProtection="1">
      <alignment horizontal="left" vertical="center"/>
    </xf>
    <xf numFmtId="49" fontId="4" fillId="3" borderId="30" xfId="0" applyNumberFormat="1" applyFont="1" applyFill="1" applyBorder="1" applyAlignment="1" applyProtection="1">
      <alignment horizontal="left" vertical="center"/>
    </xf>
    <xf numFmtId="0" fontId="4" fillId="3" borderId="24"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30" xfId="0" applyFont="1" applyFill="1" applyBorder="1" applyAlignment="1" applyProtection="1">
      <alignment horizontal="left" vertical="center"/>
    </xf>
    <xf numFmtId="3" fontId="4" fillId="3" borderId="24" xfId="0" applyNumberFormat="1" applyFont="1" applyFill="1" applyBorder="1" applyProtection="1">
      <alignment vertical="center"/>
    </xf>
    <xf numFmtId="3" fontId="4" fillId="3" borderId="3" xfId="0" applyNumberFormat="1" applyFont="1" applyFill="1" applyBorder="1" applyProtection="1">
      <alignment vertical="center"/>
    </xf>
    <xf numFmtId="3" fontId="4" fillId="3" borderId="4" xfId="0" applyNumberFormat="1" applyFont="1" applyFill="1" applyBorder="1" applyProtection="1">
      <alignment vertical="center"/>
    </xf>
    <xf numFmtId="180" fontId="4" fillId="0" borderId="28" xfId="0" applyNumberFormat="1" applyFont="1" applyBorder="1" applyProtection="1">
      <alignment vertical="center"/>
    </xf>
    <xf numFmtId="180" fontId="4" fillId="0" borderId="51" xfId="0" applyNumberFormat="1" applyFont="1" applyBorder="1" applyProtection="1">
      <alignment vertical="center"/>
    </xf>
    <xf numFmtId="0" fontId="13" fillId="0" borderId="0" xfId="0" applyFont="1" applyAlignment="1" applyProtection="1">
      <alignment horizontal="right" vertical="top"/>
    </xf>
    <xf numFmtId="0" fontId="15" fillId="0" borderId="13" xfId="0" applyFont="1" applyBorder="1" applyAlignment="1" applyProtection="1">
      <alignment horizontal="left" vertical="center" wrapText="1"/>
    </xf>
    <xf numFmtId="49" fontId="4" fillId="0" borderId="13" xfId="0" applyNumberFormat="1" applyFont="1" applyBorder="1" applyProtection="1">
      <alignment vertical="center"/>
    </xf>
    <xf numFmtId="0" fontId="4" fillId="0" borderId="13" xfId="0" applyFont="1" applyBorder="1" applyProtection="1">
      <alignment vertical="center"/>
    </xf>
    <xf numFmtId="0" fontId="4" fillId="0" borderId="40" xfId="0" applyFont="1" applyBorder="1" applyProtection="1">
      <alignment vertical="center"/>
    </xf>
    <xf numFmtId="49" fontId="4" fillId="0" borderId="46" xfId="0" applyNumberFormat="1" applyFont="1" applyBorder="1" applyProtection="1">
      <alignment vertical="center"/>
    </xf>
    <xf numFmtId="0" fontId="4" fillId="0" borderId="46" xfId="0" applyFont="1" applyBorder="1" applyProtection="1">
      <alignment vertical="center"/>
    </xf>
    <xf numFmtId="0" fontId="4" fillId="0" borderId="1" xfId="0" applyFont="1" applyBorder="1" applyProtection="1">
      <alignment vertical="center"/>
    </xf>
    <xf numFmtId="0" fontId="4" fillId="0" borderId="47" xfId="0" applyFont="1" applyBorder="1" applyProtection="1">
      <alignment vertical="center"/>
    </xf>
    <xf numFmtId="49" fontId="4" fillId="0" borderId="52" xfId="0" applyNumberFormat="1" applyFont="1" applyBorder="1" applyAlignment="1" applyProtection="1">
      <alignment horizontal="left" vertical="center" wrapText="1"/>
    </xf>
    <xf numFmtId="0" fontId="22" fillId="0" borderId="32" xfId="0" applyFont="1" applyBorder="1" applyAlignment="1" applyProtection="1">
      <alignment horizontal="left" vertical="center"/>
    </xf>
    <xf numFmtId="0" fontId="4" fillId="3" borderId="30" xfId="0" applyFont="1" applyFill="1" applyBorder="1" applyProtection="1">
      <alignment vertical="center"/>
    </xf>
    <xf numFmtId="49" fontId="4" fillId="3" borderId="48" xfId="0" applyNumberFormat="1" applyFont="1" applyFill="1" applyBorder="1" applyAlignment="1" applyProtection="1">
      <alignment horizontal="left" vertical="center"/>
    </xf>
    <xf numFmtId="0" fontId="4" fillId="3" borderId="48" xfId="0" applyFont="1" applyFill="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56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E487"/>
  <sheetViews>
    <sheetView showGridLines="0" tabSelected="1" topLeftCell="B1" zoomScaleNormal="100" workbookViewId="0">
      <selection activeCell="B1" sqref="B1"/>
    </sheetView>
  </sheetViews>
  <sheetFormatPr defaultColWidth="9" defaultRowHeight="13.5" x14ac:dyDescent="0.15"/>
  <cols>
    <col min="1" max="1" width="13.25" style="188" hidden="1" customWidth="1"/>
    <col min="2" max="3" width="1.625" style="79" customWidth="1"/>
    <col min="4" max="4" width="6.5" style="79" customWidth="1"/>
    <col min="5" max="5" width="5.625" style="79" customWidth="1"/>
    <col min="6" max="6" width="6.375" style="79" customWidth="1"/>
    <col min="7" max="7" width="3.75" style="79" customWidth="1"/>
    <col min="8" max="8" width="9.125" style="79" customWidth="1"/>
    <col min="9" max="9" width="1.625" style="79" customWidth="1"/>
    <col min="10" max="10" width="7.625" style="79" customWidth="1"/>
    <col min="11" max="14" width="5.625" style="79" customWidth="1"/>
    <col min="15" max="15" width="7.625" style="79" customWidth="1"/>
    <col min="16" max="16" width="8.625" style="79" customWidth="1"/>
    <col min="17" max="18" width="7.625" style="79" customWidth="1"/>
    <col min="19" max="19" width="2.75" style="79" customWidth="1"/>
    <col min="20" max="20" width="12.375" style="79" customWidth="1"/>
    <col min="21" max="21" width="6.375" style="79" customWidth="1"/>
    <col min="22" max="23" width="2.875" style="79" customWidth="1"/>
    <col min="24" max="24" width="6.625" style="79" customWidth="1"/>
    <col min="25" max="25" width="24.625" style="79" customWidth="1"/>
    <col min="26" max="26" width="2.625" style="79" customWidth="1"/>
    <col min="27" max="27" width="3.625" style="79" customWidth="1"/>
    <col min="28" max="30" width="9" style="79" hidden="1" customWidth="1"/>
    <col min="31" max="31" width="0" style="79" hidden="1" customWidth="1"/>
    <col min="32" max="16384" width="9" style="79"/>
  </cols>
  <sheetData>
    <row r="1" spans="1:27" ht="30" customHeight="1" x14ac:dyDescent="0.15">
      <c r="A1" s="286" t="s">
        <v>298</v>
      </c>
      <c r="B1" s="77"/>
      <c r="C1" s="78" t="s">
        <v>299</v>
      </c>
      <c r="D1" s="78"/>
      <c r="U1" s="80"/>
      <c r="V1" s="80"/>
      <c r="W1" s="285" t="s">
        <v>312</v>
      </c>
      <c r="X1" s="81"/>
      <c r="Y1" s="81"/>
      <c r="Z1" s="81"/>
      <c r="AA1" s="82"/>
    </row>
    <row r="2" spans="1:27" ht="15" hidden="1" customHeight="1" x14ac:dyDescent="0.15">
      <c r="A2" s="286" t="s">
        <v>3</v>
      </c>
      <c r="B2" s="77"/>
      <c r="C2" s="83"/>
      <c r="D2" s="83"/>
      <c r="E2" s="83"/>
      <c r="F2" s="83"/>
      <c r="G2" s="83"/>
      <c r="H2" s="83"/>
      <c r="AA2" s="82"/>
    </row>
    <row r="3" spans="1:27" ht="30" customHeight="1" x14ac:dyDescent="0.15">
      <c r="A3" s="287" t="s">
        <v>313</v>
      </c>
      <c r="B3" s="84"/>
      <c r="C3" s="79" t="s">
        <v>58</v>
      </c>
      <c r="AA3" s="82"/>
    </row>
    <row r="4" spans="1:27" ht="5.25" customHeight="1" x14ac:dyDescent="0.15">
      <c r="A4" s="84"/>
      <c r="B4" s="84"/>
      <c r="C4" s="85"/>
      <c r="D4" s="86"/>
      <c r="E4" s="86"/>
      <c r="F4" s="86"/>
      <c r="G4" s="86"/>
      <c r="H4" s="86"/>
      <c r="I4" s="86"/>
      <c r="J4" s="86"/>
      <c r="K4" s="86"/>
      <c r="L4" s="86"/>
      <c r="M4" s="86"/>
      <c r="N4" s="86"/>
      <c r="O4" s="86"/>
      <c r="P4" s="86"/>
      <c r="Q4" s="86"/>
      <c r="R4" s="86"/>
      <c r="S4" s="86"/>
      <c r="T4" s="86"/>
      <c r="U4" s="86"/>
      <c r="V4" s="86"/>
      <c r="W4" s="86"/>
      <c r="X4" s="86"/>
      <c r="Y4" s="86"/>
      <c r="Z4" s="87"/>
    </row>
    <row r="5" spans="1:27" ht="15" customHeight="1" x14ac:dyDescent="0.15">
      <c r="A5" s="84"/>
      <c r="B5" s="88"/>
      <c r="C5" s="89" t="s">
        <v>55</v>
      </c>
      <c r="D5" s="90"/>
      <c r="E5" s="90"/>
      <c r="F5" s="90"/>
      <c r="G5" s="90"/>
      <c r="H5" s="90"/>
      <c r="I5" s="90"/>
      <c r="J5" s="90"/>
      <c r="K5" s="90"/>
      <c r="L5" s="90"/>
      <c r="M5" s="90"/>
      <c r="N5" s="90"/>
      <c r="O5" s="90"/>
      <c r="P5" s="90"/>
      <c r="Q5" s="90"/>
      <c r="R5" s="90"/>
      <c r="S5" s="90"/>
      <c r="T5" s="90"/>
      <c r="U5" s="90"/>
      <c r="V5" s="90"/>
      <c r="W5" s="90"/>
      <c r="X5" s="90"/>
      <c r="Y5" s="90"/>
      <c r="Z5" s="91"/>
    </row>
    <row r="6" spans="1:27" ht="15" customHeight="1" x14ac:dyDescent="0.15">
      <c r="A6" s="84"/>
      <c r="B6" s="84"/>
      <c r="C6" s="89" t="s">
        <v>0</v>
      </c>
      <c r="D6" s="90"/>
      <c r="E6" s="90"/>
      <c r="F6" s="90"/>
      <c r="G6" s="90"/>
      <c r="H6" s="90"/>
      <c r="I6" s="90"/>
      <c r="J6" s="90"/>
      <c r="K6" s="90"/>
      <c r="L6" s="90"/>
      <c r="M6" s="90"/>
      <c r="N6" s="90"/>
      <c r="O6" s="90"/>
      <c r="P6" s="90"/>
      <c r="Q6" s="90"/>
      <c r="R6" s="90"/>
      <c r="S6" s="90"/>
      <c r="T6" s="90"/>
      <c r="U6" s="90"/>
      <c r="V6" s="90"/>
      <c r="W6" s="90"/>
      <c r="X6" s="90"/>
      <c r="Y6" s="90"/>
      <c r="Z6" s="91"/>
    </row>
    <row r="7" spans="1:27" ht="15" customHeight="1" x14ac:dyDescent="0.15">
      <c r="A7" s="84"/>
      <c r="B7" s="84"/>
      <c r="C7" s="89" t="s">
        <v>1</v>
      </c>
      <c r="D7" s="90"/>
      <c r="E7" s="90"/>
      <c r="F7" s="90"/>
      <c r="G7" s="90"/>
      <c r="H7" s="90"/>
      <c r="I7" s="90"/>
      <c r="J7" s="90"/>
      <c r="K7" s="90"/>
      <c r="L7" s="90"/>
      <c r="M7" s="90"/>
      <c r="N7" s="90"/>
      <c r="O7" s="90"/>
      <c r="P7" s="90"/>
      <c r="Q7" s="90"/>
      <c r="R7" s="90"/>
      <c r="S7" s="90"/>
      <c r="T7" s="90"/>
      <c r="U7" s="90"/>
      <c r="V7" s="90"/>
      <c r="W7" s="90"/>
      <c r="X7" s="90"/>
      <c r="Y7" s="90"/>
      <c r="Z7" s="91"/>
    </row>
    <row r="8" spans="1:27" ht="15" hidden="1" customHeight="1" x14ac:dyDescent="0.15">
      <c r="A8" s="84"/>
      <c r="B8" s="84"/>
      <c r="C8" s="89"/>
      <c r="D8" s="90"/>
      <c r="E8" s="90"/>
      <c r="F8" s="90"/>
      <c r="G8" s="90"/>
      <c r="H8" s="90"/>
      <c r="I8" s="90"/>
      <c r="J8" s="90"/>
      <c r="K8" s="90"/>
      <c r="L8" s="90"/>
      <c r="M8" s="90"/>
      <c r="N8" s="90"/>
      <c r="O8" s="90"/>
      <c r="P8" s="90"/>
      <c r="Q8" s="90"/>
      <c r="R8" s="90"/>
      <c r="S8" s="90"/>
      <c r="T8" s="90"/>
      <c r="U8" s="90"/>
      <c r="V8" s="90"/>
      <c r="W8" s="90"/>
      <c r="X8" s="90"/>
      <c r="Y8" s="90"/>
      <c r="Z8" s="91"/>
    </row>
    <row r="9" spans="1:27" ht="5.25" customHeight="1" x14ac:dyDescent="0.15">
      <c r="A9" s="84"/>
      <c r="B9" s="84"/>
      <c r="C9" s="92"/>
      <c r="D9" s="93"/>
      <c r="E9" s="93"/>
      <c r="F9" s="93"/>
      <c r="G9" s="93"/>
      <c r="H9" s="93"/>
      <c r="I9" s="93"/>
      <c r="J9" s="93"/>
      <c r="K9" s="93"/>
      <c r="L9" s="93"/>
      <c r="M9" s="93"/>
      <c r="N9" s="93"/>
      <c r="O9" s="93"/>
      <c r="P9" s="93"/>
      <c r="Q9" s="93"/>
      <c r="R9" s="93"/>
      <c r="S9" s="93"/>
      <c r="T9" s="93"/>
      <c r="U9" s="93"/>
      <c r="V9" s="93"/>
      <c r="W9" s="93"/>
      <c r="X9" s="93"/>
      <c r="Y9" s="93"/>
      <c r="Z9" s="94"/>
    </row>
    <row r="10" spans="1:27" ht="30" customHeight="1" x14ac:dyDescent="0.15">
      <c r="A10" s="84"/>
      <c r="B10" s="84"/>
    </row>
    <row r="11" spans="1:27" ht="15.75" hidden="1" customHeight="1" x14ac:dyDescent="0.15">
      <c r="A11" s="95"/>
      <c r="B11" s="84"/>
    </row>
    <row r="12" spans="1:27" ht="15.75" hidden="1" customHeight="1" x14ac:dyDescent="0.15">
      <c r="A12" s="95"/>
      <c r="B12" s="84"/>
    </row>
    <row r="13" spans="1:27" ht="20.100000000000001" customHeight="1" x14ac:dyDescent="0.15">
      <c r="A13" s="84"/>
      <c r="B13" s="84"/>
      <c r="C13" s="96" t="s">
        <v>7</v>
      </c>
      <c r="D13" s="97"/>
      <c r="E13" s="97"/>
      <c r="F13" s="97"/>
      <c r="G13" s="97"/>
      <c r="H13" s="98"/>
    </row>
    <row r="14" spans="1:27" ht="15" customHeight="1" x14ac:dyDescent="0.15">
      <c r="A14" s="84"/>
      <c r="B14" s="84"/>
      <c r="C14" s="99"/>
      <c r="D14" s="100"/>
      <c r="E14" s="100"/>
      <c r="F14" s="100"/>
      <c r="G14" s="100"/>
      <c r="H14" s="100"/>
      <c r="I14" s="101"/>
      <c r="J14" s="101"/>
      <c r="K14" s="101"/>
      <c r="L14" s="101"/>
      <c r="M14" s="101"/>
      <c r="N14" s="101"/>
      <c r="O14" s="101"/>
      <c r="P14" s="101"/>
      <c r="Q14" s="101"/>
      <c r="R14" s="101"/>
      <c r="S14" s="101"/>
      <c r="T14" s="101"/>
      <c r="U14" s="101"/>
      <c r="V14" s="101"/>
      <c r="W14" s="101"/>
      <c r="X14" s="101"/>
      <c r="Y14" s="101"/>
      <c r="Z14" s="102"/>
    </row>
    <row r="15" spans="1:27" ht="15.75" hidden="1" customHeight="1" x14ac:dyDescent="0.15">
      <c r="A15" s="84"/>
      <c r="B15" s="84"/>
      <c r="C15" s="103"/>
      <c r="D15" s="104"/>
      <c r="E15" s="105"/>
      <c r="F15" s="105"/>
      <c r="G15" s="105"/>
      <c r="H15" s="105"/>
      <c r="I15" s="106"/>
      <c r="J15" s="107"/>
      <c r="K15" s="107"/>
      <c r="L15" s="107"/>
      <c r="M15" s="107"/>
      <c r="N15" s="107"/>
      <c r="O15" s="107"/>
      <c r="P15" s="107"/>
      <c r="Q15" s="107"/>
      <c r="R15" s="107"/>
      <c r="S15" s="107"/>
      <c r="T15" s="107"/>
      <c r="U15" s="107"/>
      <c r="V15" s="107"/>
      <c r="W15" s="107"/>
      <c r="X15" s="107"/>
      <c r="Y15" s="107"/>
      <c r="Z15" s="108"/>
    </row>
    <row r="16" spans="1:27" ht="15.75" hidden="1" customHeight="1" x14ac:dyDescent="0.15">
      <c r="A16" s="84"/>
      <c r="B16" s="84"/>
      <c r="C16" s="103"/>
      <c r="D16" s="104"/>
      <c r="E16" s="109"/>
      <c r="F16" s="109"/>
      <c r="G16" s="109"/>
      <c r="H16" s="109"/>
      <c r="I16" s="106"/>
      <c r="J16" s="110"/>
      <c r="K16" s="110"/>
      <c r="L16" s="110"/>
      <c r="M16" s="110"/>
      <c r="N16" s="110"/>
      <c r="O16" s="110"/>
      <c r="P16" s="110"/>
      <c r="Q16" s="110"/>
      <c r="R16" s="110"/>
      <c r="S16" s="110"/>
      <c r="T16" s="110"/>
      <c r="U16" s="110"/>
      <c r="V16" s="110"/>
      <c r="W16" s="110"/>
      <c r="X16" s="110"/>
      <c r="Y16" s="110"/>
      <c r="Z16" s="108"/>
    </row>
    <row r="17" spans="1:26" ht="15.75" hidden="1" customHeight="1" x14ac:dyDescent="0.15">
      <c r="A17" s="84"/>
      <c r="B17" s="84"/>
      <c r="C17" s="103"/>
      <c r="D17" s="104"/>
      <c r="E17" s="109"/>
      <c r="F17" s="109"/>
      <c r="G17" s="109"/>
      <c r="H17" s="109"/>
      <c r="I17" s="106"/>
      <c r="J17" s="110"/>
      <c r="K17" s="110"/>
      <c r="L17" s="110"/>
      <c r="M17" s="110"/>
      <c r="N17" s="110"/>
      <c r="O17" s="110"/>
      <c r="P17" s="110"/>
      <c r="Q17" s="110"/>
      <c r="R17" s="110"/>
      <c r="S17" s="110"/>
      <c r="T17" s="110"/>
      <c r="U17" s="110"/>
      <c r="V17" s="110"/>
      <c r="W17" s="110"/>
      <c r="X17" s="110"/>
      <c r="Y17" s="110"/>
      <c r="Z17" s="108"/>
    </row>
    <row r="18" spans="1:26" ht="15.75" hidden="1" customHeight="1" x14ac:dyDescent="0.15">
      <c r="A18" s="84"/>
      <c r="B18" s="84"/>
      <c r="C18" s="103"/>
      <c r="D18" s="104"/>
      <c r="E18" s="109"/>
      <c r="F18" s="109"/>
      <c r="G18" s="109"/>
      <c r="H18" s="109"/>
      <c r="I18" s="106"/>
      <c r="J18" s="110"/>
      <c r="K18" s="110"/>
      <c r="L18" s="110"/>
      <c r="M18" s="110"/>
      <c r="N18" s="110"/>
      <c r="O18" s="110"/>
      <c r="P18" s="110"/>
      <c r="Q18" s="110"/>
      <c r="R18" s="110"/>
      <c r="S18" s="110"/>
      <c r="T18" s="110"/>
      <c r="U18" s="110"/>
      <c r="V18" s="110"/>
      <c r="W18" s="110"/>
      <c r="X18" s="110"/>
      <c r="Y18" s="110"/>
      <c r="Z18" s="108"/>
    </row>
    <row r="19" spans="1:26" ht="15.75" hidden="1" customHeight="1" x14ac:dyDescent="0.15">
      <c r="A19" s="84"/>
      <c r="B19" s="84"/>
      <c r="C19" s="103"/>
      <c r="D19" s="104"/>
      <c r="E19" s="109"/>
      <c r="F19" s="109"/>
      <c r="G19" s="109"/>
      <c r="H19" s="109"/>
      <c r="I19" s="106"/>
      <c r="J19" s="110"/>
      <c r="K19" s="110"/>
      <c r="L19" s="110"/>
      <c r="M19" s="110"/>
      <c r="N19" s="110"/>
      <c r="O19" s="110"/>
      <c r="P19" s="110"/>
      <c r="Q19" s="110"/>
      <c r="R19" s="110"/>
      <c r="S19" s="110"/>
      <c r="T19" s="110"/>
      <c r="U19" s="110"/>
      <c r="V19" s="110"/>
      <c r="W19" s="110"/>
      <c r="X19" s="110"/>
      <c r="Y19" s="110"/>
      <c r="Z19" s="108"/>
    </row>
    <row r="20" spans="1:26" ht="20.100000000000001" customHeight="1" x14ac:dyDescent="0.15">
      <c r="A20" s="84">
        <f>IFERROR(IF(TRIM($I20)="",1001,0),3)</f>
        <v>1001</v>
      </c>
      <c r="B20" s="84"/>
      <c r="C20" s="103"/>
      <c r="D20" s="104">
        <v>1</v>
      </c>
      <c r="E20" s="79" t="s">
        <v>8</v>
      </c>
      <c r="I20" s="23"/>
      <c r="J20" s="24"/>
      <c r="K20" s="24"/>
      <c r="L20" s="24"/>
      <c r="M20" s="24"/>
      <c r="N20" s="109"/>
      <c r="O20" s="109"/>
      <c r="P20" s="109"/>
      <c r="Q20" s="109"/>
      <c r="R20" s="109"/>
      <c r="S20" s="109"/>
      <c r="T20" s="109"/>
      <c r="U20" s="109"/>
      <c r="V20" s="109"/>
      <c r="W20" s="109"/>
      <c r="X20" s="109"/>
      <c r="Y20" s="109"/>
      <c r="Z20" s="108"/>
    </row>
    <row r="21" spans="1:26" ht="20.100000000000001" customHeight="1" x14ac:dyDescent="0.15">
      <c r="A21" s="84"/>
      <c r="B21" s="84"/>
      <c r="C21" s="103"/>
      <c r="D21" s="104"/>
      <c r="E21" s="109"/>
      <c r="F21" s="109"/>
      <c r="G21" s="109"/>
      <c r="H21" s="109"/>
      <c r="I21" s="106"/>
      <c r="J21" s="111" t="s">
        <v>53</v>
      </c>
      <c r="K21" s="110"/>
      <c r="L21" s="110"/>
      <c r="M21" s="110"/>
      <c r="N21" s="110"/>
      <c r="O21" s="110"/>
      <c r="P21" s="110"/>
      <c r="Q21" s="110"/>
      <c r="R21" s="110"/>
      <c r="S21" s="110"/>
      <c r="T21" s="110"/>
      <c r="U21" s="110"/>
      <c r="V21" s="110"/>
      <c r="W21" s="110"/>
      <c r="X21" s="110"/>
      <c r="Y21" s="110"/>
      <c r="Z21" s="108"/>
    </row>
    <row r="22" spans="1:26" ht="20.100000000000001" customHeight="1" x14ac:dyDescent="0.15">
      <c r="A22" s="84">
        <f>IFERROR(IF(AND(TRIM($I22)&lt;&gt;"", OR(ISERROR(FIND("@"&amp;LEFT($I22,3)&amp;"@", 都道府県3))=FALSE, ISERROR(FIND("@"&amp;LEFT($I22,4)&amp;"@",都道府県4))=FALSE))=FALSE,1001,0),3)</f>
        <v>1001</v>
      </c>
      <c r="B22" s="84"/>
      <c r="C22" s="103"/>
      <c r="D22" s="104">
        <v>2</v>
      </c>
      <c r="E22" s="79" t="s">
        <v>9</v>
      </c>
      <c r="I22" s="25"/>
      <c r="J22" s="25"/>
      <c r="K22" s="25"/>
      <c r="L22" s="25"/>
      <c r="M22" s="25"/>
      <c r="N22" s="25"/>
      <c r="O22" s="25"/>
      <c r="P22" s="25"/>
      <c r="Q22" s="26"/>
      <c r="R22" s="25"/>
      <c r="S22" s="25"/>
      <c r="T22" s="25"/>
      <c r="U22" s="25"/>
      <c r="V22" s="25"/>
      <c r="W22" s="25"/>
      <c r="X22" s="25"/>
      <c r="Y22" s="25"/>
      <c r="Z22" s="108"/>
    </row>
    <row r="23" spans="1:26" ht="20.100000000000001" customHeight="1" x14ac:dyDescent="0.15">
      <c r="A23" s="84"/>
      <c r="B23" s="84"/>
      <c r="C23" s="103"/>
      <c r="D23" s="104"/>
      <c r="E23" s="109"/>
      <c r="F23" s="109"/>
      <c r="G23" s="109"/>
      <c r="H23" s="109"/>
      <c r="I23" s="106"/>
      <c r="J23" s="111" t="s">
        <v>10</v>
      </c>
      <c r="K23" s="110"/>
      <c r="L23" s="110"/>
      <c r="M23" s="110"/>
      <c r="N23" s="110"/>
      <c r="O23" s="110"/>
      <c r="P23" s="110"/>
      <c r="Q23" s="110"/>
      <c r="R23" s="110"/>
      <c r="S23" s="110"/>
      <c r="T23" s="110"/>
      <c r="U23" s="110"/>
      <c r="V23" s="110"/>
      <c r="W23" s="110"/>
      <c r="X23" s="110"/>
      <c r="Y23" s="110"/>
      <c r="Z23" s="108"/>
    </row>
    <row r="24" spans="1:26" ht="20.100000000000001" customHeight="1" x14ac:dyDescent="0.15">
      <c r="A24" s="84">
        <f>IFERROR(IF(TRIM($I24)="",1001,0),3)</f>
        <v>1001</v>
      </c>
      <c r="B24" s="84"/>
      <c r="C24" s="103"/>
      <c r="D24" s="104">
        <v>3</v>
      </c>
      <c r="E24" s="79" t="s">
        <v>11</v>
      </c>
      <c r="I24" s="21"/>
      <c r="J24" s="21"/>
      <c r="K24" s="21"/>
      <c r="L24" s="21"/>
      <c r="M24" s="21"/>
      <c r="N24" s="21"/>
      <c r="O24" s="21"/>
      <c r="P24" s="21"/>
      <c r="Q24" s="22"/>
      <c r="R24" s="21"/>
      <c r="S24" s="21"/>
      <c r="T24" s="21"/>
      <c r="U24" s="21"/>
      <c r="V24" s="21"/>
      <c r="W24" s="21"/>
      <c r="X24" s="21"/>
      <c r="Y24" s="21"/>
      <c r="Z24" s="108"/>
    </row>
    <row r="25" spans="1:26" ht="20.100000000000001" customHeight="1" x14ac:dyDescent="0.15">
      <c r="A25" s="84"/>
      <c r="B25" s="84"/>
      <c r="C25" s="112"/>
      <c r="D25" s="109"/>
      <c r="E25" s="109"/>
      <c r="F25" s="109"/>
      <c r="G25" s="109"/>
      <c r="H25" s="109"/>
      <c r="I25" s="106"/>
      <c r="J25" s="111" t="s">
        <v>49</v>
      </c>
      <c r="K25" s="110"/>
      <c r="L25" s="110"/>
      <c r="M25" s="110"/>
      <c r="N25" s="110"/>
      <c r="O25" s="110"/>
      <c r="P25" s="110"/>
      <c r="Q25" s="110"/>
      <c r="R25" s="110"/>
      <c r="S25" s="110"/>
      <c r="T25" s="110"/>
      <c r="U25" s="110"/>
      <c r="V25" s="110"/>
      <c r="W25" s="110"/>
      <c r="X25" s="110"/>
      <c r="Y25" s="110"/>
      <c r="Z25" s="108"/>
    </row>
    <row r="26" spans="1:26" ht="20.100000000000001" customHeight="1" x14ac:dyDescent="0.15">
      <c r="A26" s="84">
        <f>IFERROR(IF(TRIM($I26)="",1001,0),3)</f>
        <v>1001</v>
      </c>
      <c r="B26" s="84"/>
      <c r="C26" s="103"/>
      <c r="D26" s="104">
        <v>4</v>
      </c>
      <c r="E26" s="79" t="s">
        <v>12</v>
      </c>
      <c r="I26" s="21"/>
      <c r="J26" s="21"/>
      <c r="K26" s="21"/>
      <c r="L26" s="21"/>
      <c r="M26" s="21"/>
      <c r="N26" s="21"/>
      <c r="O26" s="21"/>
      <c r="P26" s="21"/>
      <c r="Q26" s="22"/>
      <c r="R26" s="21"/>
      <c r="S26" s="21"/>
      <c r="T26" s="21"/>
      <c r="U26" s="21"/>
      <c r="V26" s="21"/>
      <c r="W26" s="21"/>
      <c r="X26" s="21"/>
      <c r="Y26" s="21"/>
      <c r="Z26" s="108"/>
    </row>
    <row r="27" spans="1:26" ht="20.100000000000001" customHeight="1" x14ac:dyDescent="0.15">
      <c r="A27" s="84"/>
      <c r="B27" s="84"/>
      <c r="C27" s="112"/>
      <c r="D27" s="109"/>
      <c r="E27" s="109"/>
      <c r="F27" s="109"/>
      <c r="G27" s="109"/>
      <c r="H27" s="109"/>
      <c r="I27" s="106"/>
      <c r="J27" s="111" t="s">
        <v>50</v>
      </c>
      <c r="K27" s="110"/>
      <c r="L27" s="110"/>
      <c r="M27" s="110"/>
      <c r="N27" s="110"/>
      <c r="O27" s="110"/>
      <c r="P27" s="110"/>
      <c r="Q27" s="113"/>
      <c r="R27" s="110"/>
      <c r="S27" s="110"/>
      <c r="T27" s="110"/>
      <c r="U27" s="110"/>
      <c r="V27" s="110"/>
      <c r="W27" s="110"/>
      <c r="X27" s="110"/>
      <c r="Y27" s="110"/>
      <c r="Z27" s="114"/>
    </row>
    <row r="28" spans="1:26" ht="20.100000000000001" customHeight="1" x14ac:dyDescent="0.15">
      <c r="A28" s="84">
        <f>IFERROR(IF(TRIM($I28)="",1001,0),3)</f>
        <v>1001</v>
      </c>
      <c r="B28" s="84"/>
      <c r="C28" s="103"/>
      <c r="D28" s="104">
        <v>5</v>
      </c>
      <c r="E28" s="79" t="s">
        <v>13</v>
      </c>
      <c r="I28" s="21"/>
      <c r="J28" s="21"/>
      <c r="K28" s="21"/>
      <c r="L28" s="21"/>
      <c r="M28" s="21"/>
      <c r="N28" s="21"/>
      <c r="O28" s="21"/>
      <c r="P28" s="21"/>
      <c r="Q28" s="21"/>
      <c r="R28" s="21"/>
      <c r="S28" s="21"/>
      <c r="T28" s="21"/>
      <c r="U28" s="21"/>
      <c r="V28" s="21"/>
      <c r="W28" s="21"/>
      <c r="X28" s="21"/>
      <c r="Y28" s="21"/>
      <c r="Z28" s="108"/>
    </row>
    <row r="29" spans="1:26" ht="20.100000000000001" customHeight="1" x14ac:dyDescent="0.15">
      <c r="A29" s="84"/>
      <c r="B29" s="84"/>
      <c r="C29" s="112"/>
      <c r="D29" s="109"/>
      <c r="E29" s="109"/>
      <c r="F29" s="109"/>
      <c r="G29" s="109"/>
      <c r="H29" s="109"/>
      <c r="I29" s="106"/>
      <c r="J29" s="111" t="s">
        <v>14</v>
      </c>
      <c r="K29" s="110"/>
      <c r="L29" s="110"/>
      <c r="M29" s="110"/>
      <c r="N29" s="110"/>
      <c r="O29" s="110"/>
      <c r="P29" s="110"/>
      <c r="Q29" s="110"/>
      <c r="R29" s="110"/>
      <c r="S29" s="110"/>
      <c r="T29" s="110"/>
      <c r="U29" s="110"/>
      <c r="V29" s="110"/>
      <c r="W29" s="110"/>
      <c r="X29" s="110"/>
      <c r="Y29" s="110"/>
      <c r="Z29" s="114"/>
    </row>
    <row r="30" spans="1:26" ht="20.100000000000001" customHeight="1" x14ac:dyDescent="0.15">
      <c r="A30" s="84">
        <f>IFERROR(IF(OR(TRIM($I30)="", NOT(OR(IFERROR(SEARCH(" ",$I30),0)&gt;0, IFERROR(SEARCH("　",$I30),0)&gt;0))),1001,0),3)</f>
        <v>1001</v>
      </c>
      <c r="B30" s="84"/>
      <c r="C30" s="103"/>
      <c r="D30" s="104">
        <v>6</v>
      </c>
      <c r="E30" s="79" t="s">
        <v>15</v>
      </c>
      <c r="I30" s="21"/>
      <c r="J30" s="21"/>
      <c r="K30" s="21"/>
      <c r="L30" s="21"/>
      <c r="M30" s="21"/>
      <c r="N30" s="21"/>
      <c r="O30" s="21"/>
      <c r="P30" s="21"/>
      <c r="Q30" s="21"/>
      <c r="R30" s="21"/>
      <c r="S30" s="21"/>
      <c r="T30" s="21"/>
      <c r="U30" s="21"/>
      <c r="V30" s="21"/>
      <c r="W30" s="21"/>
      <c r="X30" s="21"/>
      <c r="Y30" s="21"/>
      <c r="Z30" s="108"/>
    </row>
    <row r="31" spans="1:26" ht="20.100000000000001" customHeight="1" x14ac:dyDescent="0.15">
      <c r="A31" s="84"/>
      <c r="B31" s="84"/>
      <c r="C31" s="112"/>
      <c r="D31" s="109"/>
      <c r="E31" s="109"/>
      <c r="F31" s="109"/>
      <c r="G31" s="109"/>
      <c r="H31" s="109"/>
      <c r="I31" s="115"/>
      <c r="J31" s="111" t="s">
        <v>16</v>
      </c>
      <c r="K31" s="111"/>
      <c r="L31" s="111"/>
      <c r="M31" s="111"/>
      <c r="N31" s="111"/>
      <c r="O31" s="111"/>
      <c r="P31" s="111"/>
      <c r="Q31" s="111"/>
      <c r="R31" s="111"/>
      <c r="S31" s="111"/>
      <c r="T31" s="111"/>
      <c r="U31" s="111"/>
      <c r="V31" s="111"/>
      <c r="W31" s="111"/>
      <c r="X31" s="111"/>
      <c r="Y31" s="111"/>
      <c r="Z31" s="114"/>
    </row>
    <row r="32" spans="1:26" ht="20.100000000000001" customHeight="1" x14ac:dyDescent="0.15">
      <c r="A32" s="84">
        <f>IFERROR(IF(OR(TRIM($I32)="", NOT(OR(IFERROR(SEARCH(" ",$I32),0)&gt;0, IFERROR(SEARCH("　",$I32),0)&gt;0))),1001,0),3)</f>
        <v>1001</v>
      </c>
      <c r="B32" s="84"/>
      <c r="C32" s="103"/>
      <c r="D32" s="104">
        <v>7</v>
      </c>
      <c r="E32" s="79" t="s">
        <v>17</v>
      </c>
      <c r="I32" s="21"/>
      <c r="J32" s="21"/>
      <c r="K32" s="21"/>
      <c r="L32" s="21"/>
      <c r="M32" s="21"/>
      <c r="N32" s="21"/>
      <c r="O32" s="21"/>
      <c r="P32" s="21"/>
      <c r="Q32" s="21"/>
      <c r="R32" s="21"/>
      <c r="S32" s="21"/>
      <c r="T32" s="21"/>
      <c r="U32" s="21"/>
      <c r="V32" s="21"/>
      <c r="W32" s="21"/>
      <c r="X32" s="21"/>
      <c r="Y32" s="21"/>
      <c r="Z32" s="108"/>
    </row>
    <row r="33" spans="1:27" ht="20.100000000000001" customHeight="1" x14ac:dyDescent="0.15">
      <c r="A33" s="84"/>
      <c r="B33" s="84"/>
      <c r="C33" s="112"/>
      <c r="D33" s="109"/>
      <c r="E33" s="109"/>
      <c r="F33" s="109"/>
      <c r="G33" s="109"/>
      <c r="H33" s="109"/>
      <c r="I33" s="115"/>
      <c r="J33" s="111" t="s">
        <v>18</v>
      </c>
      <c r="K33" s="111"/>
      <c r="L33" s="111"/>
      <c r="M33" s="111"/>
      <c r="N33" s="111"/>
      <c r="O33" s="111"/>
      <c r="P33" s="111"/>
      <c r="Q33" s="111"/>
      <c r="R33" s="111"/>
      <c r="S33" s="111"/>
      <c r="T33" s="111"/>
      <c r="U33" s="111"/>
      <c r="V33" s="111"/>
      <c r="W33" s="111"/>
      <c r="X33" s="111"/>
      <c r="Y33" s="111"/>
      <c r="Z33" s="108"/>
    </row>
    <row r="34" spans="1:27" ht="20.100000000000001" customHeight="1" x14ac:dyDescent="0.15">
      <c r="A34" s="84">
        <f>IFERROR(IF(NOT(AND(TRIM($I34)&lt;&gt;"",ISNUMBER(VALUE(SUBSTITUTE($I34,"-",""))), IFERROR(SEARCH("-",$I34),0)&gt;0)),1001,0),3)</f>
        <v>1001</v>
      </c>
      <c r="B34" s="84"/>
      <c r="C34" s="103"/>
      <c r="D34" s="104">
        <v>8</v>
      </c>
      <c r="E34" s="79" t="s">
        <v>19</v>
      </c>
      <c r="I34" s="21"/>
      <c r="J34" s="21"/>
      <c r="K34" s="21"/>
      <c r="L34" s="21"/>
      <c r="M34" s="21"/>
      <c r="O34" s="116" t="s">
        <v>20</v>
      </c>
      <c r="P34" s="1"/>
      <c r="Q34" s="79" t="s">
        <v>21</v>
      </c>
      <c r="Y34" s="110"/>
      <c r="Z34" s="108"/>
    </row>
    <row r="35" spans="1:27" ht="20.100000000000001" customHeight="1" x14ac:dyDescent="0.15">
      <c r="A35" s="84"/>
      <c r="B35" s="84"/>
      <c r="C35" s="112"/>
      <c r="D35" s="109"/>
      <c r="E35" s="109"/>
      <c r="F35" s="109"/>
      <c r="G35" s="109"/>
      <c r="H35" s="109"/>
      <c r="I35" s="106"/>
      <c r="J35" s="111" t="s">
        <v>22</v>
      </c>
      <c r="K35" s="110"/>
      <c r="L35" s="110"/>
      <c r="M35" s="110"/>
      <c r="N35" s="110"/>
      <c r="O35" s="110"/>
      <c r="P35" s="110"/>
      <c r="Q35" s="110"/>
      <c r="R35" s="110"/>
      <c r="S35" s="110"/>
      <c r="T35" s="110"/>
      <c r="U35" s="110"/>
      <c r="V35" s="110"/>
      <c r="W35" s="110"/>
      <c r="X35" s="110"/>
      <c r="Y35" s="110"/>
      <c r="Z35" s="108"/>
    </row>
    <row r="36" spans="1:27" ht="20.100000000000001" customHeight="1" x14ac:dyDescent="0.15">
      <c r="A36" s="84">
        <f>IFERROR(IF(AND(TRIM($I36)&lt;&gt;"", NOT(AND(ISNUMBER(VALUE(SUBSTITUTE($I36,"-",""))), IFERROR(SEARCH("-",$I36),0)&gt;0))),1001,0),3)</f>
        <v>0</v>
      </c>
      <c r="B36" s="84"/>
      <c r="C36" s="103"/>
      <c r="D36" s="104">
        <v>9</v>
      </c>
      <c r="E36" s="79" t="s">
        <v>300</v>
      </c>
      <c r="I36" s="21"/>
      <c r="J36" s="21"/>
      <c r="K36" s="21"/>
      <c r="L36" s="21"/>
      <c r="M36" s="21"/>
      <c r="N36" s="110"/>
      <c r="O36" s="110"/>
      <c r="P36" s="110"/>
      <c r="Q36" s="110"/>
      <c r="R36" s="110"/>
      <c r="S36" s="110"/>
      <c r="T36" s="110"/>
      <c r="U36" s="110"/>
      <c r="V36" s="110"/>
      <c r="W36" s="110"/>
      <c r="X36" s="110"/>
      <c r="Y36" s="110"/>
      <c r="Z36" s="108"/>
    </row>
    <row r="37" spans="1:27" ht="20.100000000000001" customHeight="1" x14ac:dyDescent="0.15">
      <c r="A37" s="84"/>
      <c r="B37" s="84"/>
      <c r="C37" s="112"/>
      <c r="D37" s="109"/>
      <c r="E37" s="109"/>
      <c r="F37" s="109"/>
      <c r="G37" s="109"/>
      <c r="H37" s="109"/>
      <c r="I37" s="106"/>
      <c r="J37" s="117" t="s">
        <v>303</v>
      </c>
      <c r="K37" s="118"/>
      <c r="L37" s="118"/>
      <c r="M37" s="118"/>
      <c r="N37" s="118"/>
      <c r="O37" s="118"/>
      <c r="P37" s="118"/>
      <c r="Q37" s="118"/>
      <c r="R37" s="118"/>
      <c r="S37" s="118"/>
      <c r="T37" s="118"/>
      <c r="U37" s="118"/>
      <c r="V37" s="118"/>
      <c r="W37" s="118"/>
      <c r="X37" s="118"/>
      <c r="Y37" s="118"/>
      <c r="Z37" s="108"/>
    </row>
    <row r="38" spans="1:27" ht="20.100000000000001" customHeight="1" x14ac:dyDescent="0.15">
      <c r="A38" s="84">
        <f>IFERROR(IF(NOT(AND(TRIM($I38)&lt;&gt;"",ISNUMBER(VALUE(SUBSTITUTE($I38,"-",""))), IFERROR(SEARCH("-",$I38),0)&gt;0)),1001,0),3)</f>
        <v>1001</v>
      </c>
      <c r="B38" s="84"/>
      <c r="C38" s="103"/>
      <c r="D38" s="104">
        <v>10</v>
      </c>
      <c r="E38" s="79" t="s">
        <v>23</v>
      </c>
      <c r="I38" s="21"/>
      <c r="J38" s="21"/>
      <c r="K38" s="21"/>
      <c r="L38" s="21"/>
      <c r="M38" s="21"/>
      <c r="N38" s="110"/>
      <c r="O38" s="110"/>
      <c r="P38" s="110"/>
      <c r="Q38" s="110"/>
      <c r="R38" s="110"/>
      <c r="S38" s="110"/>
      <c r="T38" s="110"/>
      <c r="U38" s="110"/>
      <c r="V38" s="110"/>
      <c r="W38" s="110"/>
      <c r="X38" s="110"/>
      <c r="Y38" s="110"/>
      <c r="Z38" s="108"/>
    </row>
    <row r="39" spans="1:27" ht="30" customHeight="1" x14ac:dyDescent="0.15">
      <c r="A39" s="84"/>
      <c r="B39" s="84"/>
      <c r="C39" s="112"/>
      <c r="D39" s="109"/>
      <c r="E39" s="109"/>
      <c r="F39" s="109"/>
      <c r="G39" s="109"/>
      <c r="H39" s="109"/>
      <c r="I39" s="106"/>
      <c r="J39" s="117" t="s">
        <v>301</v>
      </c>
      <c r="K39" s="117"/>
      <c r="L39" s="117"/>
      <c r="M39" s="117"/>
      <c r="N39" s="117"/>
      <c r="O39" s="117"/>
      <c r="P39" s="117"/>
      <c r="Q39" s="117"/>
      <c r="R39" s="117"/>
      <c r="S39" s="117"/>
      <c r="T39" s="117"/>
      <c r="U39" s="117"/>
      <c r="V39" s="117"/>
      <c r="W39" s="117"/>
      <c r="X39" s="117"/>
      <c r="Y39" s="117"/>
      <c r="Z39" s="108"/>
    </row>
    <row r="40" spans="1:27" ht="20.100000000000001" customHeight="1" x14ac:dyDescent="0.15">
      <c r="A40" s="84">
        <f>IFERROR(IF(NOT(IFERROR(SEARCH("@",$I40),0)&gt;0),1001,0),3)</f>
        <v>1001</v>
      </c>
      <c r="B40" s="84"/>
      <c r="C40" s="112"/>
      <c r="D40" s="104">
        <v>11</v>
      </c>
      <c r="E40" s="79" t="s">
        <v>24</v>
      </c>
      <c r="I40" s="21"/>
      <c r="J40" s="21"/>
      <c r="K40" s="21"/>
      <c r="L40" s="21"/>
      <c r="M40" s="21"/>
      <c r="N40" s="21"/>
      <c r="O40" s="21"/>
      <c r="P40" s="21"/>
      <c r="Q40" s="21"/>
      <c r="R40" s="21"/>
      <c r="S40" s="21"/>
      <c r="T40" s="21"/>
      <c r="U40" s="21"/>
      <c r="V40" s="21"/>
      <c r="W40" s="21"/>
      <c r="X40" s="21"/>
      <c r="Y40" s="21"/>
      <c r="Z40" s="108"/>
    </row>
    <row r="41" spans="1:27" ht="30" customHeight="1" x14ac:dyDescent="0.15">
      <c r="A41" s="84"/>
      <c r="B41" s="84"/>
      <c r="C41" s="112"/>
      <c r="D41" s="104"/>
      <c r="I41" s="106"/>
      <c r="J41" s="119" t="s">
        <v>305</v>
      </c>
      <c r="K41" s="119"/>
      <c r="L41" s="119"/>
      <c r="M41" s="119"/>
      <c r="N41" s="119"/>
      <c r="O41" s="119"/>
      <c r="P41" s="119"/>
      <c r="Q41" s="119"/>
      <c r="R41" s="119"/>
      <c r="S41" s="119"/>
      <c r="T41" s="119"/>
      <c r="U41" s="119"/>
      <c r="V41" s="119"/>
      <c r="W41" s="119"/>
      <c r="X41" s="119"/>
      <c r="Y41" s="119"/>
      <c r="Z41" s="109"/>
      <c r="AA41" s="120"/>
    </row>
    <row r="42" spans="1:27" ht="20.100000000000001" customHeight="1" x14ac:dyDescent="0.15">
      <c r="A42" s="84">
        <f>IFERROR(IF(AND($I42&lt;&gt;"一致する", $I42&lt;&gt;"一致しない"),1001,0),3)</f>
        <v>0</v>
      </c>
      <c r="B42" s="84"/>
      <c r="C42" s="103"/>
      <c r="D42" s="104">
        <v>12</v>
      </c>
      <c r="E42" s="79" t="s">
        <v>25</v>
      </c>
      <c r="I42" s="21" t="s">
        <v>26</v>
      </c>
      <c r="J42" s="21"/>
      <c r="K42" s="21"/>
      <c r="L42" s="21"/>
      <c r="M42" s="21"/>
      <c r="N42" s="109"/>
      <c r="O42" s="109"/>
      <c r="P42" s="109"/>
      <c r="Q42" s="109"/>
      <c r="R42" s="109"/>
      <c r="S42" s="109"/>
      <c r="T42" s="109"/>
      <c r="U42" s="109"/>
      <c r="V42" s="109"/>
      <c r="W42" s="109"/>
      <c r="X42" s="109"/>
      <c r="Y42" s="109"/>
      <c r="Z42" s="108"/>
      <c r="AA42" s="109"/>
    </row>
    <row r="43" spans="1:27" ht="20.100000000000001" customHeight="1" x14ac:dyDescent="0.15">
      <c r="A43" s="84"/>
      <c r="B43" s="84"/>
      <c r="C43" s="112"/>
      <c r="D43" s="109"/>
      <c r="E43" s="109"/>
      <c r="F43" s="109"/>
      <c r="G43" s="109"/>
      <c r="H43" s="109"/>
      <c r="I43" s="115"/>
      <c r="J43" s="121" t="s">
        <v>47</v>
      </c>
      <c r="K43" s="111"/>
      <c r="L43" s="111"/>
      <c r="M43" s="111"/>
      <c r="N43" s="111"/>
      <c r="O43" s="111"/>
      <c r="P43" s="111"/>
      <c r="Q43" s="111"/>
      <c r="R43" s="111"/>
      <c r="S43" s="111"/>
      <c r="T43" s="111"/>
      <c r="U43" s="111"/>
      <c r="V43" s="111"/>
      <c r="W43" s="111"/>
      <c r="X43" s="111"/>
      <c r="Y43" s="111"/>
      <c r="Z43" s="122"/>
      <c r="AA43" s="109"/>
    </row>
    <row r="44" spans="1:27" ht="20.100000000000001" customHeight="1" x14ac:dyDescent="0.15">
      <c r="A44" s="84"/>
      <c r="B44" s="84"/>
      <c r="C44" s="123"/>
      <c r="D44" s="124"/>
      <c r="E44" s="124"/>
      <c r="F44" s="124"/>
      <c r="G44" s="124"/>
      <c r="H44" s="124"/>
      <c r="I44" s="125"/>
      <c r="J44" s="126"/>
      <c r="K44" s="127"/>
      <c r="L44" s="126"/>
      <c r="M44" s="126"/>
      <c r="N44" s="126"/>
      <c r="O44" s="126"/>
      <c r="P44" s="126"/>
      <c r="Q44" s="126"/>
      <c r="R44" s="126"/>
      <c r="S44" s="126"/>
      <c r="T44" s="126"/>
      <c r="U44" s="126"/>
      <c r="V44" s="126"/>
      <c r="W44" s="126"/>
      <c r="X44" s="126"/>
      <c r="Y44" s="126"/>
      <c r="Z44" s="128"/>
    </row>
    <row r="45" spans="1:27" ht="15.75" hidden="1" customHeight="1" x14ac:dyDescent="0.15">
      <c r="A45" s="84"/>
      <c r="B45" s="84"/>
      <c r="C45" s="109"/>
      <c r="D45" s="109"/>
      <c r="E45" s="109"/>
      <c r="F45" s="109"/>
      <c r="G45" s="109"/>
      <c r="H45" s="109"/>
      <c r="I45" s="129"/>
      <c r="J45" s="109"/>
      <c r="K45" s="109"/>
      <c r="L45" s="109"/>
      <c r="M45" s="109"/>
      <c r="N45" s="109"/>
      <c r="O45" s="109"/>
      <c r="P45" s="109"/>
      <c r="Q45" s="109"/>
      <c r="R45" s="109"/>
      <c r="S45" s="109"/>
      <c r="T45" s="109"/>
      <c r="U45" s="109"/>
      <c r="V45" s="109"/>
      <c r="W45" s="109"/>
      <c r="X45" s="109"/>
      <c r="Y45" s="109"/>
      <c r="Z45" s="109"/>
    </row>
    <row r="46" spans="1:27" ht="15.75" hidden="1" customHeight="1" x14ac:dyDescent="0.15">
      <c r="A46" s="84"/>
      <c r="B46" s="84"/>
      <c r="C46" s="109"/>
      <c r="D46" s="109"/>
      <c r="E46" s="109"/>
      <c r="F46" s="109"/>
      <c r="G46" s="109"/>
      <c r="H46" s="109"/>
      <c r="I46" s="129"/>
      <c r="J46" s="109"/>
      <c r="K46" s="109"/>
      <c r="L46" s="109"/>
      <c r="M46" s="109"/>
      <c r="N46" s="109"/>
      <c r="O46" s="109"/>
      <c r="P46" s="109"/>
      <c r="Q46" s="109"/>
      <c r="R46" s="109"/>
      <c r="S46" s="109"/>
      <c r="T46" s="109"/>
      <c r="U46" s="109"/>
      <c r="V46" s="109"/>
      <c r="W46" s="109"/>
      <c r="X46" s="109"/>
      <c r="Y46" s="109"/>
      <c r="Z46" s="109"/>
    </row>
    <row r="47" spans="1:27" ht="15.75" hidden="1" customHeight="1" x14ac:dyDescent="0.15">
      <c r="A47" s="84"/>
      <c r="B47" s="84"/>
      <c r="C47" s="109"/>
      <c r="D47" s="109"/>
      <c r="E47" s="109"/>
      <c r="F47" s="109"/>
      <c r="G47" s="109"/>
      <c r="H47" s="109"/>
      <c r="I47" s="129"/>
      <c r="J47" s="109"/>
      <c r="K47" s="109"/>
      <c r="L47" s="109"/>
      <c r="M47" s="109"/>
      <c r="N47" s="109"/>
      <c r="O47" s="109"/>
      <c r="P47" s="109"/>
      <c r="Q47" s="109"/>
      <c r="R47" s="109"/>
      <c r="S47" s="109"/>
      <c r="T47" s="109"/>
      <c r="U47" s="109"/>
      <c r="V47" s="109"/>
      <c r="W47" s="109"/>
      <c r="X47" s="109"/>
      <c r="Y47" s="109"/>
      <c r="Z47" s="109"/>
    </row>
    <row r="48" spans="1:27" ht="15.75" hidden="1" customHeight="1" x14ac:dyDescent="0.15">
      <c r="A48" s="84"/>
      <c r="B48" s="84"/>
      <c r="C48" s="109"/>
      <c r="D48" s="109"/>
      <c r="E48" s="109"/>
      <c r="F48" s="109"/>
      <c r="G48" s="109"/>
      <c r="H48" s="109"/>
      <c r="I48" s="129"/>
      <c r="J48" s="109"/>
      <c r="K48" s="109"/>
      <c r="L48" s="109"/>
      <c r="M48" s="109"/>
      <c r="N48" s="109"/>
      <c r="O48" s="109"/>
      <c r="P48" s="109"/>
      <c r="Q48" s="109"/>
      <c r="R48" s="109"/>
      <c r="S48" s="109"/>
      <c r="T48" s="109"/>
      <c r="U48" s="109"/>
      <c r="V48" s="109"/>
      <c r="W48" s="109"/>
      <c r="X48" s="109"/>
      <c r="Y48" s="109"/>
      <c r="Z48" s="109"/>
    </row>
    <row r="49" spans="1:26" ht="15.75" hidden="1" customHeight="1" x14ac:dyDescent="0.15">
      <c r="A49" s="84"/>
      <c r="B49" s="84"/>
      <c r="C49" s="109"/>
      <c r="D49" s="109"/>
      <c r="E49" s="109"/>
      <c r="F49" s="109"/>
      <c r="G49" s="109"/>
      <c r="H49" s="109"/>
      <c r="I49" s="129"/>
      <c r="J49" s="109"/>
      <c r="K49" s="109"/>
      <c r="L49" s="109"/>
      <c r="M49" s="109"/>
      <c r="N49" s="109"/>
      <c r="O49" s="109"/>
      <c r="P49" s="109"/>
      <c r="Q49" s="109"/>
      <c r="R49" s="109"/>
      <c r="S49" s="109"/>
      <c r="T49" s="109"/>
      <c r="U49" s="109"/>
      <c r="V49" s="109"/>
      <c r="W49" s="109"/>
      <c r="X49" s="109"/>
      <c r="Y49" s="109"/>
      <c r="Z49" s="109"/>
    </row>
    <row r="50" spans="1:26" ht="15.75" hidden="1" customHeight="1" x14ac:dyDescent="0.15">
      <c r="A50" s="84"/>
      <c r="B50" s="84"/>
      <c r="C50" s="109"/>
      <c r="D50" s="109"/>
      <c r="E50" s="109"/>
      <c r="F50" s="109"/>
      <c r="G50" s="109"/>
      <c r="H50" s="109"/>
      <c r="I50" s="129"/>
      <c r="J50" s="109"/>
      <c r="K50" s="109"/>
      <c r="L50" s="109"/>
      <c r="M50" s="109"/>
      <c r="N50" s="109"/>
      <c r="O50" s="109"/>
      <c r="P50" s="109"/>
      <c r="Q50" s="109"/>
      <c r="R50" s="109"/>
      <c r="S50" s="109"/>
      <c r="T50" s="109"/>
      <c r="U50" s="109"/>
      <c r="V50" s="109"/>
      <c r="W50" s="109"/>
      <c r="X50" s="109"/>
      <c r="Y50" s="109"/>
      <c r="Z50" s="109"/>
    </row>
    <row r="51" spans="1:26" ht="15.75" hidden="1" customHeight="1" x14ac:dyDescent="0.15">
      <c r="A51" s="84"/>
      <c r="B51" s="84"/>
      <c r="C51" s="109"/>
      <c r="D51" s="109"/>
      <c r="E51" s="109"/>
      <c r="F51" s="109"/>
      <c r="G51" s="109"/>
      <c r="H51" s="109"/>
      <c r="I51" s="129"/>
      <c r="J51" s="109"/>
      <c r="K51" s="109"/>
      <c r="L51" s="109"/>
      <c r="M51" s="109"/>
      <c r="N51" s="109"/>
      <c r="O51" s="109"/>
      <c r="P51" s="109"/>
      <c r="Q51" s="109"/>
      <c r="R51" s="109"/>
      <c r="S51" s="109"/>
      <c r="T51" s="109"/>
      <c r="U51" s="109"/>
      <c r="V51" s="109"/>
      <c r="W51" s="109"/>
      <c r="X51" s="109"/>
      <c r="Y51" s="109"/>
      <c r="Z51" s="109"/>
    </row>
    <row r="52" spans="1:26" ht="15.75" hidden="1" customHeight="1" x14ac:dyDescent="0.15">
      <c r="A52" s="84"/>
      <c r="B52" s="84"/>
      <c r="C52" s="109"/>
      <c r="D52" s="109"/>
      <c r="E52" s="109"/>
      <c r="F52" s="109"/>
      <c r="G52" s="109"/>
      <c r="H52" s="109"/>
      <c r="I52" s="129"/>
      <c r="J52" s="109"/>
      <c r="K52" s="109"/>
      <c r="L52" s="109"/>
      <c r="M52" s="109"/>
      <c r="N52" s="109"/>
      <c r="O52" s="109"/>
      <c r="P52" s="109"/>
      <c r="Q52" s="109"/>
      <c r="R52" s="109"/>
      <c r="S52" s="109"/>
      <c r="T52" s="109"/>
      <c r="U52" s="109"/>
      <c r="V52" s="109"/>
      <c r="W52" s="109"/>
      <c r="X52" s="109"/>
      <c r="Y52" s="109"/>
      <c r="Z52" s="109"/>
    </row>
    <row r="53" spans="1:26" ht="15.75" hidden="1" customHeight="1" x14ac:dyDescent="0.15">
      <c r="A53" s="84"/>
      <c r="B53" s="84"/>
      <c r="C53" s="109"/>
      <c r="D53" s="109"/>
      <c r="E53" s="109"/>
      <c r="F53" s="109"/>
      <c r="G53" s="109"/>
      <c r="H53" s="109"/>
      <c r="I53" s="129"/>
      <c r="J53" s="109"/>
      <c r="K53" s="109"/>
      <c r="L53" s="109"/>
      <c r="M53" s="109"/>
      <c r="N53" s="109"/>
      <c r="O53" s="109"/>
      <c r="P53" s="109"/>
      <c r="Q53" s="109"/>
      <c r="R53" s="109"/>
      <c r="S53" s="109"/>
      <c r="T53" s="109"/>
      <c r="U53" s="109"/>
      <c r="V53" s="109"/>
      <c r="W53" s="109"/>
      <c r="X53" s="109"/>
      <c r="Y53" s="109"/>
      <c r="Z53" s="109"/>
    </row>
    <row r="54" spans="1:26" ht="15.75" hidden="1" customHeight="1" x14ac:dyDescent="0.15">
      <c r="A54" s="84"/>
      <c r="B54" s="84"/>
      <c r="C54" s="109"/>
      <c r="D54" s="109"/>
      <c r="E54" s="109"/>
      <c r="F54" s="109"/>
      <c r="G54" s="109"/>
      <c r="H54" s="109"/>
      <c r="I54" s="129"/>
      <c r="J54" s="109"/>
      <c r="K54" s="109"/>
      <c r="L54" s="109"/>
      <c r="M54" s="109"/>
      <c r="N54" s="109"/>
      <c r="O54" s="109"/>
      <c r="P54" s="109"/>
      <c r="Q54" s="109"/>
      <c r="R54" s="109"/>
      <c r="S54" s="109"/>
      <c r="T54" s="109"/>
      <c r="U54" s="109"/>
      <c r="V54" s="109"/>
      <c r="W54" s="109"/>
      <c r="X54" s="109"/>
      <c r="Y54" s="109"/>
      <c r="Z54" s="109"/>
    </row>
    <row r="55" spans="1:26" ht="15.75" hidden="1" customHeight="1" x14ac:dyDescent="0.15">
      <c r="A55" s="84"/>
      <c r="B55" s="84"/>
      <c r="C55" s="109"/>
      <c r="D55" s="109"/>
      <c r="E55" s="109"/>
      <c r="F55" s="109"/>
      <c r="G55" s="109"/>
      <c r="H55" s="109"/>
      <c r="I55" s="129"/>
      <c r="J55" s="109"/>
      <c r="K55" s="109"/>
      <c r="L55" s="109"/>
      <c r="M55" s="109"/>
      <c r="N55" s="109"/>
      <c r="O55" s="109"/>
      <c r="P55" s="109"/>
      <c r="Q55" s="109"/>
      <c r="R55" s="109"/>
      <c r="S55" s="109"/>
      <c r="T55" s="109"/>
      <c r="U55" s="109"/>
      <c r="V55" s="109"/>
      <c r="W55" s="109"/>
      <c r="X55" s="109"/>
      <c r="Y55" s="109"/>
      <c r="Z55" s="109"/>
    </row>
    <row r="56" spans="1:26" ht="15.75" hidden="1" customHeight="1" x14ac:dyDescent="0.15">
      <c r="A56" s="84"/>
      <c r="B56" s="84"/>
      <c r="C56" s="109"/>
      <c r="D56" s="109"/>
      <c r="E56" s="109"/>
      <c r="F56" s="109"/>
      <c r="G56" s="109"/>
      <c r="H56" s="109"/>
      <c r="I56" s="129"/>
      <c r="J56" s="109"/>
      <c r="K56" s="109"/>
      <c r="L56" s="109"/>
      <c r="M56" s="109"/>
      <c r="N56" s="109"/>
      <c r="O56" s="109"/>
      <c r="P56" s="109"/>
      <c r="Q56" s="109"/>
      <c r="R56" s="109"/>
      <c r="S56" s="109"/>
      <c r="T56" s="109"/>
      <c r="U56" s="109"/>
      <c r="V56" s="109"/>
      <c r="W56" s="109"/>
      <c r="X56" s="109"/>
      <c r="Y56" s="109"/>
      <c r="Z56" s="109"/>
    </row>
    <row r="57" spans="1:26" ht="15.75" hidden="1" customHeight="1" x14ac:dyDescent="0.15">
      <c r="A57" s="84"/>
      <c r="B57" s="84"/>
      <c r="C57" s="109"/>
      <c r="D57" s="109"/>
      <c r="E57" s="109"/>
      <c r="F57" s="109"/>
      <c r="G57" s="109"/>
      <c r="H57" s="109"/>
      <c r="I57" s="129"/>
      <c r="J57" s="109"/>
      <c r="K57" s="109"/>
      <c r="L57" s="109"/>
      <c r="M57" s="109"/>
      <c r="N57" s="109"/>
      <c r="O57" s="109"/>
      <c r="P57" s="109"/>
      <c r="Q57" s="109"/>
      <c r="R57" s="109"/>
      <c r="S57" s="109"/>
      <c r="T57" s="109"/>
      <c r="U57" s="109"/>
      <c r="V57" s="109"/>
      <c r="W57" s="109"/>
      <c r="X57" s="109"/>
      <c r="Y57" s="109"/>
      <c r="Z57" s="109"/>
    </row>
    <row r="58" spans="1:26" ht="15.75" hidden="1" customHeight="1" x14ac:dyDescent="0.15">
      <c r="A58" s="84"/>
      <c r="B58" s="84"/>
      <c r="C58" s="109"/>
      <c r="D58" s="109"/>
      <c r="E58" s="109"/>
      <c r="F58" s="109"/>
      <c r="G58" s="109"/>
      <c r="H58" s="109"/>
      <c r="I58" s="129"/>
      <c r="J58" s="109"/>
      <c r="K58" s="109"/>
      <c r="L58" s="109"/>
      <c r="M58" s="109"/>
      <c r="N58" s="109"/>
      <c r="O58" s="109"/>
      <c r="P58" s="109"/>
      <c r="Q58" s="109"/>
      <c r="R58" s="109"/>
      <c r="S58" s="109"/>
      <c r="T58" s="109"/>
      <c r="U58" s="109"/>
      <c r="V58" s="109"/>
      <c r="W58" s="109"/>
      <c r="X58" s="109"/>
      <c r="Y58" s="109"/>
      <c r="Z58" s="109"/>
    </row>
    <row r="59" spans="1:26" ht="15" customHeight="1" x14ac:dyDescent="0.15">
      <c r="A59" s="84"/>
      <c r="B59" s="84"/>
      <c r="C59" s="109"/>
      <c r="D59" s="109"/>
      <c r="E59" s="109"/>
      <c r="F59" s="109"/>
      <c r="G59" s="109"/>
      <c r="H59" s="109"/>
      <c r="I59" s="129"/>
      <c r="J59" s="109"/>
      <c r="K59" s="109"/>
      <c r="L59" s="109"/>
      <c r="M59" s="109"/>
      <c r="N59" s="109"/>
      <c r="O59" s="109"/>
      <c r="P59" s="109"/>
      <c r="Q59" s="109"/>
      <c r="R59" s="109"/>
      <c r="S59" s="109"/>
      <c r="T59" s="109"/>
      <c r="U59" s="109"/>
      <c r="V59" s="109"/>
      <c r="W59" s="109"/>
      <c r="X59" s="109"/>
      <c r="Y59" s="109"/>
      <c r="Z59" s="109"/>
    </row>
    <row r="60" spans="1:26" ht="20.100000000000001" customHeight="1" x14ac:dyDescent="0.15">
      <c r="A60" s="84"/>
      <c r="B60" s="84"/>
      <c r="C60" s="96" t="s">
        <v>27</v>
      </c>
      <c r="D60" s="97"/>
      <c r="E60" s="97"/>
      <c r="F60" s="97"/>
      <c r="G60" s="97"/>
      <c r="H60" s="98"/>
      <c r="I60" s="130"/>
    </row>
    <row r="61" spans="1:26" ht="15" customHeight="1" x14ac:dyDescent="0.15">
      <c r="A61" s="84"/>
      <c r="B61" s="84"/>
      <c r="C61" s="99"/>
      <c r="D61" s="100"/>
      <c r="E61" s="100"/>
      <c r="F61" s="100"/>
      <c r="G61" s="100"/>
      <c r="H61" s="100"/>
      <c r="I61" s="101"/>
      <c r="J61" s="101"/>
      <c r="K61" s="101"/>
      <c r="L61" s="101"/>
      <c r="M61" s="101"/>
      <c r="N61" s="101"/>
      <c r="O61" s="101"/>
      <c r="P61" s="101"/>
      <c r="Q61" s="101"/>
      <c r="R61" s="101"/>
      <c r="S61" s="101"/>
      <c r="T61" s="101"/>
      <c r="U61" s="101"/>
      <c r="V61" s="101"/>
      <c r="W61" s="101"/>
      <c r="X61" s="101"/>
      <c r="Y61" s="101"/>
      <c r="Z61" s="102"/>
    </row>
    <row r="62" spans="1:26" ht="20.100000000000001" customHeight="1" x14ac:dyDescent="0.15">
      <c r="A62" s="84"/>
      <c r="B62" s="84"/>
      <c r="C62" s="99"/>
      <c r="D62" s="131" t="s">
        <v>28</v>
      </c>
      <c r="E62" s="131"/>
      <c r="F62" s="131"/>
      <c r="G62" s="131"/>
      <c r="H62" s="131"/>
      <c r="I62" s="131"/>
      <c r="J62" s="131"/>
      <c r="K62" s="131"/>
      <c r="L62" s="131"/>
      <c r="M62" s="131"/>
      <c r="N62" s="131"/>
      <c r="O62" s="131"/>
      <c r="P62" s="131"/>
      <c r="Q62" s="131"/>
      <c r="R62" s="131"/>
      <c r="S62" s="131"/>
      <c r="T62" s="131"/>
      <c r="U62" s="131"/>
      <c r="V62" s="131"/>
      <c r="W62" s="131"/>
      <c r="X62" s="131"/>
      <c r="Y62" s="131"/>
      <c r="Z62" s="108"/>
    </row>
    <row r="63" spans="1:26" ht="20.100000000000001" customHeight="1" x14ac:dyDescent="0.15">
      <c r="A63" s="84">
        <f>IFERROR(IF(AND($I63&lt;&gt;"しない", $I63&lt;&gt;"する"),1001,0),3)</f>
        <v>1001</v>
      </c>
      <c r="B63" s="84"/>
      <c r="C63" s="103"/>
      <c r="D63" s="104">
        <v>1</v>
      </c>
      <c r="E63" s="109" t="s">
        <v>29</v>
      </c>
      <c r="F63" s="109"/>
      <c r="G63" s="109"/>
      <c r="H63" s="109"/>
      <c r="I63" s="21"/>
      <c r="J63" s="21"/>
      <c r="K63" s="21"/>
      <c r="L63" s="21"/>
      <c r="M63" s="21"/>
      <c r="N63" s="109"/>
      <c r="O63" s="109"/>
      <c r="P63" s="109"/>
      <c r="Q63" s="109"/>
      <c r="R63" s="109"/>
      <c r="S63" s="109"/>
      <c r="T63" s="109"/>
      <c r="U63" s="109"/>
      <c r="V63" s="109"/>
      <c r="W63" s="109"/>
      <c r="X63" s="109"/>
      <c r="Y63" s="109"/>
      <c r="Z63" s="108"/>
    </row>
    <row r="64" spans="1:26" ht="20.100000000000001" customHeight="1" x14ac:dyDescent="0.15">
      <c r="A64" s="84"/>
      <c r="B64" s="84"/>
      <c r="C64" s="103"/>
      <c r="D64" s="109"/>
      <c r="E64" s="109"/>
      <c r="F64" s="109"/>
      <c r="G64" s="109"/>
      <c r="H64" s="109"/>
      <c r="I64" s="115"/>
      <c r="J64" s="111" t="s">
        <v>4</v>
      </c>
      <c r="K64" s="110"/>
      <c r="L64" s="110"/>
      <c r="M64" s="110"/>
      <c r="N64" s="110"/>
      <c r="O64" s="110"/>
      <c r="P64" s="110"/>
      <c r="Q64" s="110"/>
      <c r="R64" s="110"/>
      <c r="S64" s="110"/>
      <c r="T64" s="110"/>
      <c r="U64" s="110"/>
      <c r="V64" s="110"/>
      <c r="W64" s="110"/>
      <c r="X64" s="110"/>
      <c r="Y64" s="110"/>
      <c r="Z64" s="108"/>
    </row>
    <row r="65" spans="1:26" ht="20.100000000000001" hidden="1" customHeight="1" x14ac:dyDescent="0.15">
      <c r="A65" s="84"/>
      <c r="B65" s="84"/>
      <c r="C65" s="103"/>
      <c r="D65" s="109"/>
      <c r="E65" s="109"/>
      <c r="F65" s="109"/>
      <c r="G65" s="109"/>
      <c r="H65" s="109"/>
      <c r="I65" s="115"/>
      <c r="J65" s="110"/>
      <c r="K65" s="110"/>
      <c r="L65" s="110"/>
      <c r="M65" s="110"/>
      <c r="N65" s="110"/>
      <c r="O65" s="110"/>
      <c r="P65" s="110"/>
      <c r="Q65" s="110"/>
      <c r="R65" s="110"/>
      <c r="S65" s="110"/>
      <c r="T65" s="110"/>
      <c r="U65" s="110"/>
      <c r="V65" s="110"/>
      <c r="W65" s="110"/>
      <c r="X65" s="110"/>
      <c r="Y65" s="110"/>
      <c r="Z65" s="108"/>
    </row>
    <row r="66" spans="1:26" ht="20.100000000000001" hidden="1" customHeight="1" x14ac:dyDescent="0.15">
      <c r="A66" s="84"/>
      <c r="B66" s="84"/>
      <c r="C66" s="103"/>
      <c r="D66" s="109"/>
      <c r="E66" s="109"/>
      <c r="F66" s="109"/>
      <c r="G66" s="109"/>
      <c r="H66" s="109"/>
      <c r="I66" s="115"/>
      <c r="J66" s="110"/>
      <c r="K66" s="110"/>
      <c r="L66" s="110"/>
      <c r="M66" s="110"/>
      <c r="N66" s="110"/>
      <c r="O66" s="110"/>
      <c r="P66" s="110"/>
      <c r="Q66" s="110"/>
      <c r="R66" s="110"/>
      <c r="S66" s="110"/>
      <c r="T66" s="110"/>
      <c r="U66" s="110"/>
      <c r="V66" s="110"/>
      <c r="W66" s="110"/>
      <c r="X66" s="110"/>
      <c r="Y66" s="110"/>
      <c r="Z66" s="108"/>
    </row>
    <row r="67" spans="1:26" ht="20.100000000000001" hidden="1" customHeight="1" x14ac:dyDescent="0.15">
      <c r="A67" s="84"/>
      <c r="B67" s="84"/>
      <c r="C67" s="103"/>
      <c r="D67" s="109"/>
      <c r="E67" s="109"/>
      <c r="F67" s="109"/>
      <c r="G67" s="109"/>
      <c r="H67" s="109"/>
      <c r="I67" s="115"/>
      <c r="J67" s="110"/>
      <c r="K67" s="110"/>
      <c r="L67" s="110"/>
      <c r="M67" s="110"/>
      <c r="N67" s="110"/>
      <c r="O67" s="110"/>
      <c r="P67" s="110"/>
      <c r="Q67" s="110"/>
      <c r="R67" s="110"/>
      <c r="S67" s="110"/>
      <c r="T67" s="110"/>
      <c r="U67" s="110"/>
      <c r="V67" s="110"/>
      <c r="W67" s="110"/>
      <c r="X67" s="110"/>
      <c r="Y67" s="110"/>
      <c r="Z67" s="108"/>
    </row>
    <row r="68" spans="1:26" ht="20.100000000000001" hidden="1" customHeight="1" x14ac:dyDescent="0.15">
      <c r="A68" s="84"/>
      <c r="B68" s="84"/>
      <c r="C68" s="103"/>
      <c r="D68" s="109"/>
      <c r="E68" s="109"/>
      <c r="F68" s="109"/>
      <c r="G68" s="109"/>
      <c r="H68" s="109"/>
      <c r="I68" s="115"/>
      <c r="J68" s="110"/>
      <c r="K68" s="110"/>
      <c r="L68" s="110"/>
      <c r="M68" s="110"/>
      <c r="N68" s="110"/>
      <c r="O68" s="110"/>
      <c r="P68" s="110"/>
      <c r="Q68" s="110"/>
      <c r="R68" s="110"/>
      <c r="S68" s="110"/>
      <c r="T68" s="110"/>
      <c r="U68" s="110"/>
      <c r="V68" s="110"/>
      <c r="W68" s="110"/>
      <c r="X68" s="110"/>
      <c r="Y68" s="110"/>
      <c r="Z68" s="108"/>
    </row>
    <row r="69" spans="1:26" ht="20.100000000000001" customHeight="1" x14ac:dyDescent="0.15">
      <c r="A69" s="84">
        <f>IFERROR(IF(OR(AND($I63="する",TRIM($I69)=""),AND($I63="しない",NOT(ISBLANK($I69)))),1001,0),3)</f>
        <v>0</v>
      </c>
      <c r="B69" s="84"/>
      <c r="C69" s="103"/>
      <c r="D69" s="104">
        <v>2</v>
      </c>
      <c r="E69" s="79" t="s">
        <v>8</v>
      </c>
      <c r="I69" s="23"/>
      <c r="J69" s="24"/>
      <c r="K69" s="24"/>
      <c r="L69" s="24"/>
      <c r="M69" s="24"/>
      <c r="N69" s="109"/>
      <c r="O69" s="109"/>
      <c r="P69" s="109"/>
      <c r="Q69" s="109"/>
      <c r="R69" s="109"/>
      <c r="S69" s="109"/>
      <c r="T69" s="109"/>
      <c r="U69" s="109"/>
      <c r="V69" s="109"/>
      <c r="W69" s="109"/>
      <c r="X69" s="109"/>
      <c r="Y69" s="109"/>
      <c r="Z69" s="108"/>
    </row>
    <row r="70" spans="1:26" ht="20.100000000000001" customHeight="1" x14ac:dyDescent="0.15">
      <c r="A70" s="84"/>
      <c r="B70" s="84"/>
      <c r="C70" s="103"/>
      <c r="D70" s="104"/>
      <c r="E70" s="109"/>
      <c r="F70" s="109"/>
      <c r="G70" s="109"/>
      <c r="H70" s="109"/>
      <c r="I70" s="106"/>
      <c r="J70" s="111" t="s">
        <v>53</v>
      </c>
      <c r="K70" s="110"/>
      <c r="L70" s="110"/>
      <c r="M70" s="110"/>
      <c r="N70" s="110"/>
      <c r="O70" s="110"/>
      <c r="P70" s="110"/>
      <c r="Q70" s="110"/>
      <c r="R70" s="110"/>
      <c r="S70" s="110"/>
      <c r="T70" s="110"/>
      <c r="U70" s="110"/>
      <c r="V70" s="110"/>
      <c r="W70" s="110"/>
      <c r="X70" s="110"/>
      <c r="Y70" s="110"/>
      <c r="Z70" s="108"/>
    </row>
    <row r="71" spans="1:26" ht="20.100000000000001" customHeight="1" x14ac:dyDescent="0.15">
      <c r="A71" s="84">
        <f>IFERROR(IF(OR(AND($I63="する",AND($I71&lt;&gt;"", OR(ISERROR(FIND("@"&amp;LEFT($I71,3)&amp;"@", 都道府県3))=FALSE, ISERROR(FIND("@"&amp;LEFT($I71,4)&amp;"@",都道府県4))=FALSE))=FALSE),AND($I63="しない",NOT(ISBLANK($I71)))),1001,0),3)</f>
        <v>0</v>
      </c>
      <c r="B71" s="84"/>
      <c r="C71" s="103"/>
      <c r="D71" s="104">
        <v>3</v>
      </c>
      <c r="E71" s="79" t="s">
        <v>9</v>
      </c>
      <c r="I71" s="25"/>
      <c r="J71" s="25"/>
      <c r="K71" s="25"/>
      <c r="L71" s="25"/>
      <c r="M71" s="25"/>
      <c r="N71" s="25"/>
      <c r="O71" s="25"/>
      <c r="P71" s="25"/>
      <c r="Q71" s="26"/>
      <c r="R71" s="25"/>
      <c r="S71" s="25"/>
      <c r="T71" s="25"/>
      <c r="U71" s="25"/>
      <c r="V71" s="25"/>
      <c r="W71" s="25"/>
      <c r="X71" s="25"/>
      <c r="Y71" s="25"/>
      <c r="Z71" s="108"/>
    </row>
    <row r="72" spans="1:26" ht="20.100000000000001" customHeight="1" x14ac:dyDescent="0.15">
      <c r="A72" s="84"/>
      <c r="B72" s="84"/>
      <c r="C72" s="103"/>
      <c r="D72" s="104"/>
      <c r="E72" s="109"/>
      <c r="F72" s="109"/>
      <c r="G72" s="109"/>
      <c r="H72" s="109"/>
      <c r="I72" s="106"/>
      <c r="J72" s="111" t="s">
        <v>10</v>
      </c>
      <c r="K72" s="110"/>
      <c r="L72" s="110"/>
      <c r="M72" s="110"/>
      <c r="N72" s="110"/>
      <c r="O72" s="110"/>
      <c r="P72" s="110"/>
      <c r="Q72" s="110"/>
      <c r="R72" s="110"/>
      <c r="S72" s="110"/>
      <c r="T72" s="110"/>
      <c r="U72" s="110"/>
      <c r="V72" s="110"/>
      <c r="W72" s="110"/>
      <c r="X72" s="110"/>
      <c r="Y72" s="110"/>
      <c r="Z72" s="108"/>
    </row>
    <row r="73" spans="1:26" ht="20.100000000000001" customHeight="1" x14ac:dyDescent="0.15">
      <c r="A73" s="84">
        <f>IFERROR(IF(OR(AND($I63="する",TRIM($I73)=""),AND($I63="しない",NOT(ISBLANK($I73)))),1001,0),3)</f>
        <v>0</v>
      </c>
      <c r="B73" s="84"/>
      <c r="C73" s="103"/>
      <c r="D73" s="104">
        <v>4</v>
      </c>
      <c r="E73" s="79" t="s">
        <v>11</v>
      </c>
      <c r="I73" s="21"/>
      <c r="J73" s="21"/>
      <c r="K73" s="21"/>
      <c r="L73" s="21"/>
      <c r="M73" s="21"/>
      <c r="N73" s="21"/>
      <c r="O73" s="21"/>
      <c r="P73" s="21"/>
      <c r="Q73" s="22"/>
      <c r="R73" s="21"/>
      <c r="S73" s="21"/>
      <c r="T73" s="21"/>
      <c r="U73" s="21"/>
      <c r="V73" s="21"/>
      <c r="W73" s="21"/>
      <c r="X73" s="21"/>
      <c r="Y73" s="21"/>
      <c r="Z73" s="108"/>
    </row>
    <row r="74" spans="1:26" ht="30" customHeight="1" x14ac:dyDescent="0.15">
      <c r="A74" s="84"/>
      <c r="B74" s="84"/>
      <c r="C74" s="112"/>
      <c r="D74" s="109"/>
      <c r="I74" s="106"/>
      <c r="J74" s="117" t="s">
        <v>59</v>
      </c>
      <c r="K74" s="117"/>
      <c r="L74" s="117"/>
      <c r="M74" s="117"/>
      <c r="N74" s="117"/>
      <c r="O74" s="117"/>
      <c r="P74" s="117"/>
      <c r="Q74" s="117"/>
      <c r="R74" s="117"/>
      <c r="S74" s="117"/>
      <c r="T74" s="117"/>
      <c r="U74" s="117"/>
      <c r="V74" s="117"/>
      <c r="W74" s="117"/>
      <c r="X74" s="117"/>
      <c r="Y74" s="117"/>
      <c r="Z74" s="108"/>
    </row>
    <row r="75" spans="1:26" ht="20.100000000000001" customHeight="1" x14ac:dyDescent="0.15">
      <c r="A75" s="84">
        <f>IFERROR(IF(OR(AND($I63="する",TRIM($I75)=""),AND($I63="しない",NOT(ISBLANK($I75)))),1001,0),3)</f>
        <v>0</v>
      </c>
      <c r="B75" s="84"/>
      <c r="C75" s="103"/>
      <c r="D75" s="104">
        <v>5</v>
      </c>
      <c r="E75" s="79" t="s">
        <v>12</v>
      </c>
      <c r="I75" s="21"/>
      <c r="J75" s="21"/>
      <c r="K75" s="21"/>
      <c r="L75" s="21"/>
      <c r="M75" s="21"/>
      <c r="N75" s="21"/>
      <c r="O75" s="21"/>
      <c r="P75" s="21"/>
      <c r="Q75" s="21"/>
      <c r="R75" s="21"/>
      <c r="S75" s="21"/>
      <c r="T75" s="21"/>
      <c r="U75" s="21"/>
      <c r="V75" s="21"/>
      <c r="W75" s="21"/>
      <c r="X75" s="21"/>
      <c r="Y75" s="21"/>
      <c r="Z75" s="108"/>
    </row>
    <row r="76" spans="1:26" ht="30" customHeight="1" x14ac:dyDescent="0.15">
      <c r="A76" s="84"/>
      <c r="B76" s="84"/>
      <c r="C76" s="112"/>
      <c r="D76" s="109"/>
      <c r="E76" s="109"/>
      <c r="F76" s="109"/>
      <c r="G76" s="109"/>
      <c r="H76" s="109"/>
      <c r="I76" s="106"/>
      <c r="J76" s="117" t="s">
        <v>60</v>
      </c>
      <c r="K76" s="117"/>
      <c r="L76" s="117"/>
      <c r="M76" s="117"/>
      <c r="N76" s="117"/>
      <c r="O76" s="117"/>
      <c r="P76" s="117"/>
      <c r="Q76" s="117"/>
      <c r="R76" s="117"/>
      <c r="S76" s="117"/>
      <c r="T76" s="117"/>
      <c r="U76" s="117"/>
      <c r="V76" s="117"/>
      <c r="W76" s="117"/>
      <c r="X76" s="117"/>
      <c r="Y76" s="117"/>
      <c r="Z76" s="108"/>
    </row>
    <row r="77" spans="1:26" ht="20.100000000000001" customHeight="1" x14ac:dyDescent="0.15">
      <c r="A77" s="84">
        <f>IFERROR(IF(OR(AND($I63="する",TRIM($I77)=""),AND($I63="しない",NOT(ISBLANK($I77)))),1001,0),3)</f>
        <v>0</v>
      </c>
      <c r="B77" s="84"/>
      <c r="C77" s="103"/>
      <c r="D77" s="104">
        <v>6</v>
      </c>
      <c r="E77" s="79" t="s">
        <v>30</v>
      </c>
      <c r="I77" s="21"/>
      <c r="J77" s="21"/>
      <c r="K77" s="21"/>
      <c r="L77" s="21"/>
      <c r="M77" s="21"/>
      <c r="N77" s="21"/>
      <c r="O77" s="21"/>
      <c r="P77" s="21"/>
      <c r="Q77" s="21"/>
      <c r="R77" s="21"/>
      <c r="S77" s="21"/>
      <c r="T77" s="21"/>
      <c r="U77" s="21"/>
      <c r="V77" s="21"/>
      <c r="W77" s="21"/>
      <c r="X77" s="21"/>
      <c r="Y77" s="21"/>
      <c r="Z77" s="108"/>
    </row>
    <row r="78" spans="1:26" ht="20.100000000000001" customHeight="1" x14ac:dyDescent="0.15">
      <c r="A78" s="84"/>
      <c r="B78" s="84"/>
      <c r="C78" s="112"/>
      <c r="D78" s="109"/>
      <c r="E78" s="109"/>
      <c r="F78" s="109"/>
      <c r="G78" s="109"/>
      <c r="H78" s="109"/>
      <c r="I78" s="106"/>
      <c r="J78" s="121" t="s">
        <v>31</v>
      </c>
      <c r="K78" s="110"/>
      <c r="L78" s="110"/>
      <c r="M78" s="110"/>
      <c r="N78" s="110"/>
      <c r="O78" s="110"/>
      <c r="P78" s="110"/>
      <c r="Q78" s="110"/>
      <c r="R78" s="110"/>
      <c r="S78" s="110"/>
      <c r="T78" s="110"/>
      <c r="U78" s="110"/>
      <c r="V78" s="110"/>
      <c r="W78" s="110"/>
      <c r="X78" s="110"/>
      <c r="Y78" s="110"/>
      <c r="Z78" s="108"/>
    </row>
    <row r="79" spans="1:26" ht="20.100000000000001" customHeight="1" x14ac:dyDescent="0.15">
      <c r="A79" s="84">
        <f>IFERROR(IF(OR(AND($I63="する",OR(TRIM($I79)="", NOT(OR(IFERROR(SEARCH(" ",$I79),0)&gt;0, IFERROR(SEARCH("　",$I79),0)&gt;0)))),AND($I63="しない",NOT(ISBLANK($I79)))),1001,0),3)</f>
        <v>0</v>
      </c>
      <c r="B79" s="84"/>
      <c r="C79" s="103"/>
      <c r="D79" s="104">
        <v>7</v>
      </c>
      <c r="E79" s="79" t="s">
        <v>32</v>
      </c>
      <c r="I79" s="21"/>
      <c r="J79" s="21"/>
      <c r="K79" s="21"/>
      <c r="L79" s="21"/>
      <c r="M79" s="21"/>
      <c r="N79" s="21"/>
      <c r="O79" s="21"/>
      <c r="P79" s="21"/>
      <c r="Q79" s="21"/>
      <c r="R79" s="21"/>
      <c r="S79" s="21"/>
      <c r="T79" s="21"/>
      <c r="U79" s="21"/>
      <c r="V79" s="21"/>
      <c r="W79" s="21"/>
      <c r="X79" s="21"/>
      <c r="Y79" s="21"/>
      <c r="Z79" s="108"/>
    </row>
    <row r="80" spans="1:26" ht="20.100000000000001" customHeight="1" x14ac:dyDescent="0.15">
      <c r="A80" s="84"/>
      <c r="B80" s="84"/>
      <c r="C80" s="112"/>
      <c r="D80" s="109"/>
      <c r="E80" s="132" t="s">
        <v>33</v>
      </c>
      <c r="F80" s="109"/>
      <c r="G80" s="109"/>
      <c r="H80" s="109"/>
      <c r="I80" s="115"/>
      <c r="J80" s="111" t="s">
        <v>16</v>
      </c>
      <c r="K80" s="111"/>
      <c r="L80" s="111"/>
      <c r="M80" s="111"/>
      <c r="N80" s="111"/>
      <c r="O80" s="111"/>
      <c r="P80" s="111"/>
      <c r="Q80" s="111"/>
      <c r="R80" s="111"/>
      <c r="S80" s="111"/>
      <c r="T80" s="111"/>
      <c r="U80" s="111"/>
      <c r="V80" s="111"/>
      <c r="W80" s="111"/>
      <c r="X80" s="111"/>
      <c r="Y80" s="111"/>
      <c r="Z80" s="108"/>
    </row>
    <row r="81" spans="1:27" ht="20.100000000000001" customHeight="1" x14ac:dyDescent="0.15">
      <c r="A81" s="84">
        <f>IFERROR(IF(OR(AND($I63="する",OR(TRIM($I81)="", NOT(OR(IFERROR(SEARCH(" ",$I81),0)&gt;0, IFERROR(SEARCH("　",$I81),0)&gt;0)))),AND($I63="しない",NOT(ISBLANK($I81)))),1001,0),3)</f>
        <v>0</v>
      </c>
      <c r="B81" s="84"/>
      <c r="C81" s="103"/>
      <c r="D81" s="104">
        <v>8</v>
      </c>
      <c r="E81" s="79" t="s">
        <v>32</v>
      </c>
      <c r="I81" s="21"/>
      <c r="J81" s="21"/>
      <c r="K81" s="21"/>
      <c r="L81" s="21"/>
      <c r="M81" s="21"/>
      <c r="N81" s="21"/>
      <c r="O81" s="21"/>
      <c r="P81" s="21"/>
      <c r="Q81" s="21"/>
      <c r="R81" s="21"/>
      <c r="S81" s="21"/>
      <c r="T81" s="21"/>
      <c r="U81" s="21"/>
      <c r="V81" s="21"/>
      <c r="W81" s="21"/>
      <c r="X81" s="21"/>
      <c r="Y81" s="21"/>
      <c r="Z81" s="108"/>
    </row>
    <row r="82" spans="1:27" ht="20.100000000000001" customHeight="1" x14ac:dyDescent="0.15">
      <c r="A82" s="84"/>
      <c r="B82" s="84"/>
      <c r="C82" s="112"/>
      <c r="D82" s="109"/>
      <c r="E82" s="109"/>
      <c r="F82" s="109"/>
      <c r="G82" s="109"/>
      <c r="H82" s="109"/>
      <c r="I82" s="115"/>
      <c r="J82" s="111" t="s">
        <v>18</v>
      </c>
      <c r="K82" s="111"/>
      <c r="L82" s="111"/>
      <c r="M82" s="111"/>
      <c r="N82" s="111"/>
      <c r="O82" s="111"/>
      <c r="P82" s="111"/>
      <c r="Q82" s="111"/>
      <c r="R82" s="111"/>
      <c r="S82" s="111"/>
      <c r="T82" s="111"/>
      <c r="U82" s="111"/>
      <c r="V82" s="111"/>
      <c r="W82" s="111"/>
      <c r="X82" s="111"/>
      <c r="Y82" s="111"/>
      <c r="Z82" s="108"/>
    </row>
    <row r="83" spans="1:27" ht="20.100000000000001" customHeight="1" x14ac:dyDescent="0.15">
      <c r="A83" s="84">
        <f>IFERROR(IF(OR(AND($I63="する",NOT(AND(TRIM($I83)&lt;&gt;"",ISNUMBER(VALUE(SUBSTITUTE($I83,"-",""))),IFERROR(SEARCH("-",$I83),0)&gt;0))), AND($I63="しない",NOT(ISBLANK($I83)))),1001,0),3)</f>
        <v>0</v>
      </c>
      <c r="B83" s="84"/>
      <c r="C83" s="103"/>
      <c r="D83" s="104">
        <v>9</v>
      </c>
      <c r="E83" s="79" t="s">
        <v>19</v>
      </c>
      <c r="I83" s="21"/>
      <c r="J83" s="21"/>
      <c r="K83" s="21"/>
      <c r="L83" s="21"/>
      <c r="M83" s="21"/>
      <c r="O83" s="116" t="s">
        <v>20</v>
      </c>
      <c r="P83" s="1"/>
      <c r="Q83" s="79" t="s">
        <v>21</v>
      </c>
      <c r="Y83" s="110"/>
      <c r="Z83" s="108"/>
    </row>
    <row r="84" spans="1:27" ht="20.100000000000001" customHeight="1" x14ac:dyDescent="0.15">
      <c r="A84" s="84">
        <f>IFERROR(IF(AND($I63="しない",NOT(ISBLANK($P83))),1001,0),3)</f>
        <v>0</v>
      </c>
      <c r="B84" s="84"/>
      <c r="C84" s="112"/>
      <c r="D84" s="109"/>
      <c r="E84" s="109"/>
      <c r="F84" s="109"/>
      <c r="G84" s="109"/>
      <c r="H84" s="109"/>
      <c r="I84" s="106"/>
      <c r="J84" s="111" t="s">
        <v>22</v>
      </c>
      <c r="K84" s="110"/>
      <c r="L84" s="110"/>
      <c r="M84" s="110"/>
      <c r="N84" s="110"/>
      <c r="O84" s="110"/>
      <c r="P84" s="110"/>
      <c r="Q84" s="110"/>
      <c r="R84" s="110"/>
      <c r="S84" s="110"/>
      <c r="T84" s="110"/>
      <c r="U84" s="110"/>
      <c r="V84" s="110"/>
      <c r="W84" s="110"/>
      <c r="X84" s="110"/>
      <c r="Y84" s="110"/>
      <c r="Z84" s="108"/>
    </row>
    <row r="85" spans="1:27" ht="20.100000000000001" customHeight="1" x14ac:dyDescent="0.15">
      <c r="A85" s="84">
        <f>IFERROR(IF(OR(AND($I63="する",AND(TRIM($I85)&lt;&gt;"",NOT(AND(ISNUMBER(VALUE(SUBSTITUTE($I85,"-",""))),IFERROR(SEARCH("-",$I85),0)&gt;0)))), AND($I63="しない",NOT(ISBLANK($I85)))),1001,0),3)</f>
        <v>0</v>
      </c>
      <c r="B85" s="84"/>
      <c r="C85" s="103"/>
      <c r="D85" s="104">
        <v>10</v>
      </c>
      <c r="E85" s="79" t="s">
        <v>300</v>
      </c>
      <c r="I85" s="21"/>
      <c r="J85" s="21"/>
      <c r="K85" s="21"/>
      <c r="L85" s="21"/>
      <c r="M85" s="21"/>
      <c r="N85" s="110"/>
      <c r="O85" s="110"/>
      <c r="P85" s="110"/>
      <c r="Q85" s="110"/>
      <c r="R85" s="110"/>
      <c r="S85" s="110"/>
      <c r="T85" s="110"/>
      <c r="U85" s="110"/>
      <c r="V85" s="110"/>
      <c r="W85" s="110"/>
      <c r="X85" s="110"/>
      <c r="Y85" s="110"/>
      <c r="Z85" s="108"/>
    </row>
    <row r="86" spans="1:27" ht="20.100000000000001" customHeight="1" x14ac:dyDescent="0.15">
      <c r="A86" s="84"/>
      <c r="B86" s="84"/>
      <c r="C86" s="112"/>
      <c r="D86" s="109"/>
      <c r="E86" s="109"/>
      <c r="F86" s="109"/>
      <c r="G86" s="109"/>
      <c r="H86" s="109"/>
      <c r="I86" s="106"/>
      <c r="J86" s="117" t="s">
        <v>304</v>
      </c>
      <c r="K86" s="118"/>
      <c r="L86" s="118"/>
      <c r="M86" s="118"/>
      <c r="N86" s="118"/>
      <c r="O86" s="118"/>
      <c r="P86" s="118"/>
      <c r="Q86" s="118"/>
      <c r="R86" s="118"/>
      <c r="S86" s="118"/>
      <c r="T86" s="118"/>
      <c r="U86" s="118"/>
      <c r="V86" s="118"/>
      <c r="W86" s="118"/>
      <c r="X86" s="118"/>
      <c r="Y86" s="118"/>
      <c r="Z86" s="108"/>
    </row>
    <row r="87" spans="1:27" ht="20.100000000000001" customHeight="1" x14ac:dyDescent="0.15">
      <c r="A87" s="84">
        <f>IFERROR(IF(OR(AND($I63="する",NOT(AND(TRIM($I87)&lt;&gt;"",ISNUMBER(VALUE(SUBSTITUTE($I87,"-",""))),IFERROR(SEARCH("-",$I87),0)&gt;0))), AND($I63="しない",NOT(ISBLANK($I87)))),1001,0),3)</f>
        <v>0</v>
      </c>
      <c r="B87" s="84"/>
      <c r="C87" s="103"/>
      <c r="D87" s="104">
        <v>11</v>
      </c>
      <c r="E87" s="79" t="s">
        <v>23</v>
      </c>
      <c r="I87" s="21"/>
      <c r="J87" s="21"/>
      <c r="K87" s="21"/>
      <c r="L87" s="21"/>
      <c r="M87" s="21"/>
      <c r="N87" s="110"/>
      <c r="O87" s="110"/>
      <c r="P87" s="110"/>
      <c r="Q87" s="110"/>
      <c r="R87" s="110"/>
      <c r="S87" s="110"/>
      <c r="T87" s="110"/>
      <c r="U87" s="110"/>
      <c r="V87" s="110"/>
      <c r="W87" s="110"/>
      <c r="X87" s="110"/>
      <c r="Y87" s="110"/>
      <c r="Z87" s="108"/>
    </row>
    <row r="88" spans="1:27" ht="30" customHeight="1" x14ac:dyDescent="0.15">
      <c r="A88" s="84"/>
      <c r="B88" s="84"/>
      <c r="C88" s="112"/>
      <c r="D88" s="109"/>
      <c r="E88" s="109"/>
      <c r="F88" s="109"/>
      <c r="G88" s="109"/>
      <c r="H88" s="109"/>
      <c r="I88" s="106"/>
      <c r="J88" s="117" t="s">
        <v>301</v>
      </c>
      <c r="K88" s="117"/>
      <c r="L88" s="117"/>
      <c r="M88" s="117"/>
      <c r="N88" s="117"/>
      <c r="O88" s="117"/>
      <c r="P88" s="117"/>
      <c r="Q88" s="117"/>
      <c r="R88" s="117"/>
      <c r="S88" s="117"/>
      <c r="T88" s="117"/>
      <c r="U88" s="117"/>
      <c r="V88" s="117"/>
      <c r="W88" s="117"/>
      <c r="X88" s="117"/>
      <c r="Y88" s="117"/>
      <c r="Z88" s="108"/>
    </row>
    <row r="89" spans="1:27" ht="20.100000000000001" customHeight="1" x14ac:dyDescent="0.15">
      <c r="A89" s="84">
        <f>IFERROR(IF(OR(AND($I63="する",NOT(IFERROR(SEARCH("@",$I89),0)&gt;0)),AND($I63="しない",NOT(ISBLANK($I89)))),1001,0),3)</f>
        <v>0</v>
      </c>
      <c r="B89" s="84"/>
      <c r="C89" s="112"/>
      <c r="D89" s="104">
        <v>12</v>
      </c>
      <c r="E89" s="79" t="s">
        <v>24</v>
      </c>
      <c r="I89" s="21"/>
      <c r="J89" s="21"/>
      <c r="K89" s="21"/>
      <c r="L89" s="21"/>
      <c r="M89" s="21"/>
      <c r="N89" s="21"/>
      <c r="O89" s="21"/>
      <c r="P89" s="21"/>
      <c r="Q89" s="21"/>
      <c r="R89" s="21"/>
      <c r="S89" s="21"/>
      <c r="T89" s="21"/>
      <c r="U89" s="21"/>
      <c r="V89" s="21"/>
      <c r="W89" s="21"/>
      <c r="X89" s="21"/>
      <c r="Y89" s="21"/>
      <c r="Z89" s="108"/>
    </row>
    <row r="90" spans="1:27" ht="30" customHeight="1" x14ac:dyDescent="0.15">
      <c r="A90" s="84"/>
      <c r="B90" s="84"/>
      <c r="C90" s="112"/>
      <c r="D90" s="104"/>
      <c r="I90" s="106"/>
      <c r="J90" s="119" t="s">
        <v>305</v>
      </c>
      <c r="K90" s="119"/>
      <c r="L90" s="119"/>
      <c r="M90" s="119"/>
      <c r="N90" s="119"/>
      <c r="O90" s="119"/>
      <c r="P90" s="119"/>
      <c r="Q90" s="119"/>
      <c r="R90" s="119"/>
      <c r="S90" s="119"/>
      <c r="T90" s="119"/>
      <c r="U90" s="119"/>
      <c r="V90" s="119"/>
      <c r="W90" s="119"/>
      <c r="X90" s="119"/>
      <c r="Y90" s="119"/>
      <c r="Z90" s="109"/>
      <c r="AA90" s="120"/>
    </row>
    <row r="91" spans="1:27" ht="20.100000000000001" customHeight="1" x14ac:dyDescent="0.15">
      <c r="A91" s="84"/>
      <c r="B91" s="84"/>
      <c r="C91" s="123"/>
      <c r="D91" s="124"/>
      <c r="E91" s="124"/>
      <c r="F91" s="124"/>
      <c r="G91" s="124"/>
      <c r="H91" s="124"/>
      <c r="I91" s="125"/>
      <c r="J91" s="133"/>
      <c r="K91" s="134"/>
      <c r="L91" s="133"/>
      <c r="M91" s="133"/>
      <c r="N91" s="133"/>
      <c r="O91" s="133"/>
      <c r="P91" s="133"/>
      <c r="Q91" s="135"/>
      <c r="R91" s="133"/>
      <c r="S91" s="133"/>
      <c r="T91" s="133"/>
      <c r="U91" s="133"/>
      <c r="V91" s="133"/>
      <c r="W91" s="133"/>
      <c r="X91" s="133"/>
      <c r="Y91" s="133"/>
      <c r="Z91" s="124"/>
      <c r="AA91" s="120"/>
    </row>
    <row r="92" spans="1:27" ht="15.75" hidden="1" customHeight="1" x14ac:dyDescent="0.15">
      <c r="A92" s="84"/>
      <c r="B92" s="84"/>
      <c r="C92" s="109"/>
      <c r="D92" s="109"/>
      <c r="E92" s="109"/>
      <c r="F92" s="109"/>
      <c r="G92" s="109"/>
      <c r="H92" s="109"/>
      <c r="I92" s="136"/>
      <c r="J92" s="109"/>
      <c r="K92" s="137"/>
      <c r="L92" s="109"/>
      <c r="M92" s="109"/>
      <c r="N92" s="109"/>
      <c r="O92" s="109"/>
      <c r="P92" s="109"/>
      <c r="Q92" s="109"/>
      <c r="R92" s="109"/>
      <c r="S92" s="109"/>
      <c r="T92" s="109"/>
      <c r="U92" s="109"/>
      <c r="V92" s="109"/>
      <c r="W92" s="109"/>
      <c r="X92" s="109"/>
      <c r="Y92" s="109"/>
      <c r="Z92" s="109"/>
    </row>
    <row r="93" spans="1:27" ht="15.75" hidden="1" customHeight="1" x14ac:dyDescent="0.15">
      <c r="A93" s="84"/>
      <c r="B93" s="84"/>
      <c r="C93" s="109"/>
      <c r="D93" s="109"/>
      <c r="E93" s="109"/>
      <c r="F93" s="109"/>
      <c r="G93" s="109"/>
      <c r="H93" s="109"/>
      <c r="I93" s="136"/>
      <c r="J93" s="109"/>
      <c r="K93" s="137"/>
      <c r="L93" s="109"/>
      <c r="M93" s="109"/>
      <c r="N93" s="109"/>
      <c r="O93" s="109"/>
      <c r="P93" s="109"/>
      <c r="Q93" s="109"/>
      <c r="R93" s="109"/>
      <c r="S93" s="109"/>
      <c r="T93" s="109"/>
      <c r="U93" s="109"/>
      <c r="V93" s="109"/>
      <c r="W93" s="109"/>
      <c r="X93" s="109"/>
      <c r="Y93" s="109"/>
      <c r="Z93" s="109"/>
    </row>
    <row r="94" spans="1:27" ht="15.75" hidden="1" customHeight="1" x14ac:dyDescent="0.15">
      <c r="A94" s="84"/>
      <c r="B94" s="84"/>
      <c r="C94" s="109"/>
      <c r="D94" s="109"/>
      <c r="E94" s="109"/>
      <c r="F94" s="109"/>
      <c r="G94" s="109"/>
      <c r="H94" s="109"/>
      <c r="I94" s="136"/>
      <c r="J94" s="109"/>
      <c r="K94" s="137"/>
      <c r="L94" s="109"/>
      <c r="M94" s="109"/>
      <c r="N94" s="109"/>
      <c r="O94" s="109"/>
      <c r="P94" s="109"/>
      <c r="Q94" s="109"/>
      <c r="R94" s="109"/>
      <c r="S94" s="109"/>
      <c r="T94" s="109"/>
      <c r="U94" s="109"/>
      <c r="V94" s="109"/>
      <c r="W94" s="109"/>
      <c r="X94" s="109"/>
      <c r="Y94" s="109"/>
      <c r="Z94" s="109"/>
    </row>
    <row r="95" spans="1:27" ht="15.75" hidden="1" customHeight="1" x14ac:dyDescent="0.15">
      <c r="A95" s="84"/>
      <c r="B95" s="84"/>
      <c r="C95" s="109"/>
      <c r="D95" s="109"/>
      <c r="E95" s="109"/>
      <c r="F95" s="109"/>
      <c r="G95" s="109"/>
      <c r="H95" s="109"/>
      <c r="I95" s="136"/>
      <c r="J95" s="109"/>
      <c r="K95" s="137"/>
      <c r="L95" s="109"/>
      <c r="M95" s="109"/>
      <c r="N95" s="109"/>
      <c r="O95" s="109"/>
      <c r="P95" s="109"/>
      <c r="Q95" s="109"/>
      <c r="R95" s="109"/>
      <c r="S95" s="109"/>
      <c r="T95" s="109"/>
      <c r="U95" s="109"/>
      <c r="V95" s="109"/>
      <c r="W95" s="109"/>
      <c r="X95" s="109"/>
      <c r="Y95" s="109"/>
      <c r="Z95" s="109"/>
    </row>
    <row r="96" spans="1:27" ht="15.75" hidden="1" customHeight="1" x14ac:dyDescent="0.15">
      <c r="A96" s="84"/>
      <c r="B96" s="84"/>
      <c r="C96" s="109"/>
      <c r="D96" s="109"/>
      <c r="E96" s="109"/>
      <c r="F96" s="109"/>
      <c r="G96" s="109"/>
      <c r="H96" s="109"/>
      <c r="I96" s="136"/>
      <c r="J96" s="109"/>
      <c r="K96" s="137"/>
      <c r="L96" s="109"/>
      <c r="M96" s="109"/>
      <c r="N96" s="109"/>
      <c r="O96" s="109"/>
      <c r="P96" s="109"/>
      <c r="Q96" s="109"/>
      <c r="R96" s="109"/>
      <c r="S96" s="109"/>
      <c r="T96" s="109"/>
      <c r="U96" s="109"/>
      <c r="V96" s="109"/>
      <c r="W96" s="109"/>
      <c r="X96" s="109"/>
      <c r="Y96" s="109"/>
      <c r="Z96" s="109"/>
    </row>
    <row r="97" spans="1:26" ht="15.75" hidden="1" customHeight="1" x14ac:dyDescent="0.15">
      <c r="A97" s="84"/>
      <c r="B97" s="84"/>
      <c r="C97" s="109"/>
      <c r="D97" s="109"/>
      <c r="E97" s="109"/>
      <c r="F97" s="109"/>
      <c r="G97" s="109"/>
      <c r="H97" s="109"/>
      <c r="I97" s="136"/>
      <c r="J97" s="109"/>
      <c r="K97" s="137"/>
      <c r="L97" s="109"/>
      <c r="M97" s="109"/>
      <c r="N97" s="109"/>
      <c r="O97" s="109"/>
      <c r="P97" s="109"/>
      <c r="Q97" s="109"/>
      <c r="R97" s="109"/>
      <c r="S97" s="109"/>
      <c r="T97" s="109"/>
      <c r="U97" s="109"/>
      <c r="V97" s="109"/>
      <c r="W97" s="109"/>
      <c r="X97" s="109"/>
      <c r="Y97" s="109"/>
      <c r="Z97" s="109"/>
    </row>
    <row r="98" spans="1:26" ht="15.75" hidden="1" customHeight="1" x14ac:dyDescent="0.15">
      <c r="A98" s="84"/>
      <c r="B98" s="84"/>
      <c r="C98" s="109"/>
      <c r="D98" s="109"/>
      <c r="E98" s="109"/>
      <c r="F98" s="109"/>
      <c r="G98" s="109"/>
      <c r="H98" s="109"/>
      <c r="I98" s="136"/>
      <c r="J98" s="109"/>
      <c r="K98" s="137"/>
      <c r="L98" s="109"/>
      <c r="M98" s="109"/>
      <c r="N98" s="109"/>
      <c r="O98" s="109"/>
      <c r="P98" s="109"/>
      <c r="Q98" s="109"/>
      <c r="R98" s="109"/>
      <c r="S98" s="109"/>
      <c r="T98" s="109"/>
      <c r="U98" s="109"/>
      <c r="V98" s="109"/>
      <c r="W98" s="109"/>
      <c r="X98" s="109"/>
      <c r="Y98" s="109"/>
      <c r="Z98" s="109"/>
    </row>
    <row r="99" spans="1:26" ht="15.75" hidden="1" customHeight="1" x14ac:dyDescent="0.15">
      <c r="A99" s="84"/>
      <c r="B99" s="84"/>
      <c r="C99" s="109"/>
      <c r="D99" s="109"/>
      <c r="E99" s="109"/>
      <c r="F99" s="109"/>
      <c r="G99" s="109"/>
      <c r="H99" s="109"/>
      <c r="I99" s="136"/>
      <c r="J99" s="109"/>
      <c r="K99" s="137"/>
      <c r="L99" s="109"/>
      <c r="M99" s="109"/>
      <c r="N99" s="109"/>
      <c r="O99" s="109"/>
      <c r="P99" s="109"/>
      <c r="Q99" s="109"/>
      <c r="R99" s="109"/>
      <c r="S99" s="109"/>
      <c r="T99" s="109"/>
      <c r="U99" s="109"/>
      <c r="V99" s="109"/>
      <c r="W99" s="109"/>
      <c r="X99" s="109"/>
      <c r="Y99" s="109"/>
      <c r="Z99" s="109"/>
    </row>
    <row r="100" spans="1:26" ht="15.75" hidden="1" customHeight="1" x14ac:dyDescent="0.15">
      <c r="A100" s="84"/>
      <c r="B100" s="84"/>
      <c r="C100" s="109"/>
      <c r="D100" s="109"/>
      <c r="E100" s="109"/>
      <c r="F100" s="109"/>
      <c r="G100" s="109"/>
      <c r="H100" s="109"/>
      <c r="I100" s="136"/>
      <c r="J100" s="109"/>
      <c r="K100" s="137"/>
      <c r="L100" s="109"/>
      <c r="M100" s="109"/>
      <c r="N100" s="109"/>
      <c r="O100" s="109"/>
      <c r="P100" s="109"/>
      <c r="Q100" s="109"/>
      <c r="R100" s="109"/>
      <c r="S100" s="109"/>
      <c r="T100" s="109"/>
      <c r="U100" s="109"/>
      <c r="V100" s="109"/>
      <c r="W100" s="109"/>
      <c r="X100" s="109"/>
      <c r="Y100" s="109"/>
      <c r="Z100" s="109"/>
    </row>
    <row r="101" spans="1:26" ht="15.75" hidden="1" customHeight="1" x14ac:dyDescent="0.15">
      <c r="A101" s="84"/>
      <c r="B101" s="84"/>
      <c r="C101" s="109"/>
      <c r="D101" s="109"/>
      <c r="E101" s="109"/>
      <c r="F101" s="109"/>
      <c r="G101" s="109"/>
      <c r="H101" s="109"/>
      <c r="I101" s="136"/>
      <c r="J101" s="109"/>
      <c r="K101" s="137"/>
      <c r="L101" s="109"/>
      <c r="M101" s="109"/>
      <c r="N101" s="109"/>
      <c r="O101" s="109"/>
      <c r="P101" s="109"/>
      <c r="Q101" s="109"/>
      <c r="R101" s="109"/>
      <c r="S101" s="109"/>
      <c r="T101" s="109"/>
      <c r="U101" s="109"/>
      <c r="V101" s="109"/>
      <c r="W101" s="109"/>
      <c r="X101" s="109"/>
      <c r="Y101" s="109"/>
      <c r="Z101" s="109"/>
    </row>
    <row r="102" spans="1:26" ht="15.75" hidden="1" customHeight="1" x14ac:dyDescent="0.15">
      <c r="A102" s="84"/>
      <c r="B102" s="84"/>
      <c r="C102" s="109"/>
      <c r="D102" s="109"/>
      <c r="E102" s="109"/>
      <c r="F102" s="109"/>
      <c r="G102" s="109"/>
      <c r="H102" s="109"/>
      <c r="I102" s="136"/>
      <c r="J102" s="109"/>
      <c r="K102" s="137"/>
      <c r="L102" s="109"/>
      <c r="M102" s="109"/>
      <c r="N102" s="109"/>
      <c r="O102" s="109"/>
      <c r="P102" s="109"/>
      <c r="Q102" s="109"/>
      <c r="R102" s="109"/>
      <c r="S102" s="109"/>
      <c r="T102" s="109"/>
      <c r="U102" s="109"/>
      <c r="V102" s="109"/>
      <c r="W102" s="109"/>
      <c r="X102" s="109"/>
      <c r="Y102" s="109"/>
      <c r="Z102" s="109"/>
    </row>
    <row r="103" spans="1:26" ht="15.75" hidden="1" customHeight="1" x14ac:dyDescent="0.15">
      <c r="A103" s="84"/>
      <c r="B103" s="84"/>
      <c r="C103" s="109"/>
      <c r="D103" s="109"/>
      <c r="E103" s="109"/>
      <c r="F103" s="109"/>
      <c r="G103" s="109"/>
      <c r="H103" s="109"/>
      <c r="I103" s="136"/>
      <c r="J103" s="109"/>
      <c r="K103" s="137"/>
      <c r="L103" s="109"/>
      <c r="M103" s="109"/>
      <c r="N103" s="109"/>
      <c r="O103" s="109"/>
      <c r="P103" s="109"/>
      <c r="Q103" s="109"/>
      <c r="R103" s="109"/>
      <c r="S103" s="109"/>
      <c r="T103" s="109"/>
      <c r="U103" s="109"/>
      <c r="V103" s="109"/>
      <c r="W103" s="109"/>
      <c r="X103" s="109"/>
      <c r="Y103" s="109"/>
      <c r="Z103" s="109"/>
    </row>
    <row r="104" spans="1:26" ht="15.75" hidden="1" customHeight="1" x14ac:dyDescent="0.15">
      <c r="A104" s="84"/>
      <c r="B104" s="84"/>
      <c r="C104" s="109"/>
      <c r="D104" s="109"/>
      <c r="E104" s="109"/>
      <c r="F104" s="109"/>
      <c r="G104" s="109"/>
      <c r="H104" s="109"/>
      <c r="I104" s="136"/>
      <c r="J104" s="109"/>
      <c r="K104" s="137"/>
      <c r="L104" s="109"/>
      <c r="M104" s="109"/>
      <c r="N104" s="109"/>
      <c r="O104" s="109"/>
      <c r="P104" s="109"/>
      <c r="Q104" s="109"/>
      <c r="R104" s="109"/>
      <c r="S104" s="109"/>
      <c r="T104" s="109"/>
      <c r="U104" s="109"/>
      <c r="V104" s="109"/>
      <c r="W104" s="109"/>
      <c r="X104" s="109"/>
      <c r="Y104" s="109"/>
      <c r="Z104" s="109"/>
    </row>
    <row r="105" spans="1:26" ht="15.75" hidden="1" customHeight="1" x14ac:dyDescent="0.15">
      <c r="A105" s="84"/>
      <c r="B105" s="84"/>
      <c r="C105" s="109"/>
      <c r="D105" s="109"/>
      <c r="E105" s="109"/>
      <c r="F105" s="109"/>
      <c r="G105" s="109"/>
      <c r="H105" s="109"/>
      <c r="I105" s="136"/>
      <c r="J105" s="109"/>
      <c r="K105" s="137"/>
      <c r="L105" s="109"/>
      <c r="M105" s="109"/>
      <c r="N105" s="109"/>
      <c r="O105" s="109"/>
      <c r="P105" s="109"/>
      <c r="Q105" s="109"/>
      <c r="R105" s="109"/>
      <c r="S105" s="109"/>
      <c r="T105" s="109"/>
      <c r="U105" s="109"/>
      <c r="V105" s="109"/>
      <c r="W105" s="109"/>
      <c r="X105" s="109"/>
      <c r="Y105" s="109"/>
      <c r="Z105" s="109"/>
    </row>
    <row r="106" spans="1:26" ht="15.75" hidden="1" customHeight="1" x14ac:dyDescent="0.15">
      <c r="A106" s="84"/>
      <c r="B106" s="84"/>
      <c r="C106" s="109"/>
      <c r="D106" s="109"/>
      <c r="E106" s="109"/>
      <c r="F106" s="109"/>
      <c r="G106" s="109"/>
      <c r="H106" s="109"/>
      <c r="I106" s="136"/>
      <c r="J106" s="109"/>
      <c r="K106" s="137"/>
      <c r="L106" s="109"/>
      <c r="M106" s="109"/>
      <c r="N106" s="109"/>
      <c r="O106" s="109"/>
      <c r="P106" s="109"/>
      <c r="Q106" s="109"/>
      <c r="R106" s="109"/>
      <c r="S106" s="109"/>
      <c r="T106" s="109"/>
      <c r="U106" s="109"/>
      <c r="V106" s="109"/>
      <c r="W106" s="109"/>
      <c r="X106" s="109"/>
      <c r="Y106" s="109"/>
      <c r="Z106" s="109"/>
    </row>
    <row r="107" spans="1:26" ht="15.75" hidden="1" customHeight="1" x14ac:dyDescent="0.15">
      <c r="A107" s="84"/>
      <c r="B107" s="84"/>
      <c r="C107" s="109"/>
      <c r="D107" s="109"/>
      <c r="E107" s="109"/>
      <c r="F107" s="109"/>
      <c r="G107" s="109"/>
      <c r="H107" s="109"/>
      <c r="I107" s="136"/>
      <c r="J107" s="109"/>
      <c r="K107" s="137"/>
      <c r="L107" s="109"/>
      <c r="M107" s="109"/>
      <c r="N107" s="109"/>
      <c r="O107" s="109"/>
      <c r="P107" s="109"/>
      <c r="Q107" s="109"/>
      <c r="R107" s="109"/>
      <c r="S107" s="109"/>
      <c r="T107" s="109"/>
      <c r="U107" s="109"/>
      <c r="V107" s="109"/>
      <c r="W107" s="109"/>
      <c r="X107" s="109"/>
      <c r="Y107" s="109"/>
      <c r="Z107" s="109"/>
    </row>
    <row r="108" spans="1:26" ht="20.100000000000001" customHeight="1" x14ac:dyDescent="0.15">
      <c r="A108" s="84"/>
      <c r="B108" s="84"/>
      <c r="C108" s="109"/>
      <c r="D108" s="109"/>
      <c r="E108" s="109"/>
      <c r="F108" s="109"/>
      <c r="G108" s="109"/>
      <c r="H108" s="109"/>
      <c r="I108" s="136"/>
      <c r="J108" s="109"/>
      <c r="K108" s="137"/>
      <c r="L108" s="109"/>
      <c r="M108" s="109"/>
      <c r="N108" s="109"/>
      <c r="O108" s="109"/>
      <c r="P108" s="109"/>
      <c r="Q108" s="109"/>
      <c r="R108" s="109"/>
      <c r="S108" s="109"/>
      <c r="T108" s="109"/>
      <c r="U108" s="109"/>
      <c r="V108" s="109"/>
      <c r="W108" s="109"/>
      <c r="X108" s="109"/>
      <c r="Y108" s="109"/>
      <c r="Z108" s="109"/>
    </row>
    <row r="109" spans="1:26" ht="20.100000000000001" customHeight="1" x14ac:dyDescent="0.15">
      <c r="A109" s="84"/>
      <c r="B109" s="84"/>
      <c r="C109" s="96" t="s">
        <v>34</v>
      </c>
      <c r="D109" s="97"/>
      <c r="E109" s="97"/>
      <c r="F109" s="97"/>
      <c r="G109" s="97"/>
      <c r="H109" s="98"/>
      <c r="Q109" s="138"/>
    </row>
    <row r="110" spans="1:26" ht="15" customHeight="1" x14ac:dyDescent="0.15">
      <c r="A110" s="84"/>
      <c r="B110" s="84"/>
      <c r="C110" s="139"/>
      <c r="D110" s="140"/>
      <c r="E110" s="140"/>
      <c r="F110" s="140"/>
      <c r="G110" s="140"/>
      <c r="H110" s="140"/>
      <c r="I110" s="141"/>
      <c r="J110" s="101"/>
      <c r="K110" s="141"/>
      <c r="L110" s="101"/>
      <c r="M110" s="101"/>
      <c r="N110" s="101"/>
      <c r="O110" s="101"/>
      <c r="P110" s="101"/>
      <c r="Q110" s="142"/>
      <c r="R110" s="101"/>
      <c r="S110" s="101"/>
      <c r="T110" s="101"/>
      <c r="U110" s="101"/>
      <c r="V110" s="101"/>
      <c r="W110" s="101"/>
      <c r="X110" s="101"/>
      <c r="Y110" s="101"/>
      <c r="Z110" s="102"/>
    </row>
    <row r="111" spans="1:26" ht="30" customHeight="1" x14ac:dyDescent="0.15">
      <c r="A111" s="84"/>
      <c r="B111" s="84"/>
      <c r="C111" s="139"/>
      <c r="D111" s="143" t="s">
        <v>302</v>
      </c>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08"/>
    </row>
    <row r="112" spans="1:26" ht="20.100000000000001" customHeight="1" x14ac:dyDescent="0.15">
      <c r="A112" s="84"/>
      <c r="B112" s="84"/>
      <c r="C112" s="103"/>
      <c r="D112" s="104">
        <v>1</v>
      </c>
      <c r="E112" s="79" t="s">
        <v>35</v>
      </c>
      <c r="I112" s="21"/>
      <c r="J112" s="21"/>
      <c r="K112" s="21"/>
      <c r="L112" s="21"/>
      <c r="M112" s="21"/>
      <c r="N112" s="21"/>
      <c r="O112" s="21"/>
      <c r="P112" s="21"/>
      <c r="Q112" s="76"/>
      <c r="R112" s="21"/>
      <c r="S112" s="21"/>
      <c r="T112" s="21"/>
      <c r="U112" s="21"/>
      <c r="V112" s="21"/>
      <c r="W112" s="21"/>
      <c r="X112" s="21"/>
      <c r="Y112" s="21"/>
      <c r="Z112" s="108"/>
    </row>
    <row r="113" spans="1:26" ht="20.100000000000001" customHeight="1" x14ac:dyDescent="0.15">
      <c r="A113" s="84"/>
      <c r="B113" s="84"/>
      <c r="C113" s="103"/>
      <c r="D113" s="104"/>
      <c r="E113" s="109"/>
      <c r="F113" s="109"/>
      <c r="G113" s="109"/>
      <c r="H113" s="109"/>
      <c r="I113" s="115"/>
      <c r="J113" s="111" t="s">
        <v>36</v>
      </c>
      <c r="K113" s="144"/>
      <c r="L113" s="110"/>
      <c r="M113" s="110"/>
      <c r="N113" s="110"/>
      <c r="O113" s="110"/>
      <c r="P113" s="110"/>
      <c r="Q113" s="145"/>
      <c r="R113" s="110"/>
      <c r="S113" s="110"/>
      <c r="T113" s="110"/>
      <c r="U113" s="110"/>
      <c r="V113" s="110"/>
      <c r="W113" s="110"/>
      <c r="X113" s="110"/>
      <c r="Y113" s="110"/>
      <c r="Z113" s="108"/>
    </row>
    <row r="114" spans="1:26" ht="20.100000000000001" customHeight="1" x14ac:dyDescent="0.15">
      <c r="A114" s="84">
        <f>IFERROR(IF(AND(TRIM($I114)&lt;&gt;"", NOT(OR(IFERROR(SEARCH(" ",$I114),0)&gt;0, IFERROR(SEARCH("　",$I114),0)&gt;0))),1001,0),3)</f>
        <v>0</v>
      </c>
      <c r="B114" s="84"/>
      <c r="C114" s="103"/>
      <c r="D114" s="104">
        <f>D112+1</f>
        <v>2</v>
      </c>
      <c r="E114" s="79" t="s">
        <v>37</v>
      </c>
      <c r="I114" s="21"/>
      <c r="J114" s="21"/>
      <c r="K114" s="21"/>
      <c r="L114" s="21"/>
      <c r="M114" s="21"/>
      <c r="N114" s="21"/>
      <c r="O114" s="21"/>
      <c r="P114" s="21"/>
      <c r="Q114" s="21"/>
      <c r="R114" s="21"/>
      <c r="S114" s="21"/>
      <c r="T114" s="21"/>
      <c r="U114" s="21"/>
      <c r="V114" s="21"/>
      <c r="W114" s="21"/>
      <c r="X114" s="21"/>
      <c r="Y114" s="21"/>
      <c r="Z114" s="108"/>
    </row>
    <row r="115" spans="1:26" ht="20.100000000000001" customHeight="1" x14ac:dyDescent="0.15">
      <c r="A115" s="84"/>
      <c r="B115" s="84"/>
      <c r="C115" s="103"/>
      <c r="D115" s="104"/>
      <c r="E115" s="109"/>
      <c r="F115" s="109"/>
      <c r="G115" s="109"/>
      <c r="H115" s="109"/>
      <c r="I115" s="115"/>
      <c r="J115" s="111" t="s">
        <v>16</v>
      </c>
      <c r="K115" s="111"/>
      <c r="L115" s="111"/>
      <c r="M115" s="111"/>
      <c r="N115" s="111"/>
      <c r="O115" s="111"/>
      <c r="P115" s="111"/>
      <c r="Q115" s="111"/>
      <c r="R115" s="111"/>
      <c r="S115" s="111"/>
      <c r="T115" s="111"/>
      <c r="U115" s="111"/>
      <c r="V115" s="111"/>
      <c r="W115" s="111"/>
      <c r="X115" s="111"/>
      <c r="Y115" s="111"/>
      <c r="Z115" s="108"/>
    </row>
    <row r="116" spans="1:26" ht="20.100000000000001" customHeight="1" x14ac:dyDescent="0.15">
      <c r="A116" s="84">
        <f>IFERROR(IF(AND(TRIM($I116)&lt;&gt;"", NOT(OR(IFERROR(SEARCH(" ",$I116),0)&gt;0, IFERROR(SEARCH("　",$I116),0)&gt;0))),1001,0),3)</f>
        <v>0</v>
      </c>
      <c r="B116" s="84"/>
      <c r="C116" s="103"/>
      <c r="D116" s="104">
        <f>D114+1</f>
        <v>3</v>
      </c>
      <c r="E116" s="79" t="s">
        <v>38</v>
      </c>
      <c r="I116" s="21"/>
      <c r="J116" s="21"/>
      <c r="K116" s="21"/>
      <c r="L116" s="21"/>
      <c r="M116" s="21"/>
      <c r="N116" s="21"/>
      <c r="O116" s="21"/>
      <c r="P116" s="21"/>
      <c r="Q116" s="21"/>
      <c r="R116" s="21"/>
      <c r="S116" s="21"/>
      <c r="T116" s="21"/>
      <c r="U116" s="21"/>
      <c r="V116" s="21"/>
      <c r="W116" s="21"/>
      <c r="X116" s="21"/>
      <c r="Y116" s="21"/>
      <c r="Z116" s="108"/>
    </row>
    <row r="117" spans="1:26" ht="20.100000000000001" customHeight="1" x14ac:dyDescent="0.15">
      <c r="A117" s="84"/>
      <c r="B117" s="84"/>
      <c r="C117" s="103"/>
      <c r="D117" s="109"/>
      <c r="E117" s="109"/>
      <c r="F117" s="109"/>
      <c r="G117" s="109"/>
      <c r="H117" s="109"/>
      <c r="I117" s="115"/>
      <c r="J117" s="111" t="s">
        <v>18</v>
      </c>
      <c r="K117" s="111"/>
      <c r="L117" s="111"/>
      <c r="M117" s="111"/>
      <c r="N117" s="111"/>
      <c r="O117" s="111"/>
      <c r="P117" s="111"/>
      <c r="Q117" s="111"/>
      <c r="R117" s="111"/>
      <c r="S117" s="111"/>
      <c r="T117" s="111"/>
      <c r="U117" s="111"/>
      <c r="V117" s="111"/>
      <c r="W117" s="111"/>
      <c r="X117" s="111"/>
      <c r="Y117" s="111"/>
      <c r="Z117" s="108"/>
    </row>
    <row r="118" spans="1:26" ht="20.100000000000001" customHeight="1" x14ac:dyDescent="0.15">
      <c r="A118" s="84"/>
      <c r="B118" s="84"/>
      <c r="C118" s="103"/>
      <c r="D118" s="104">
        <f>D116+1</f>
        <v>4</v>
      </c>
      <c r="E118" s="79" t="s">
        <v>8</v>
      </c>
      <c r="I118" s="23"/>
      <c r="J118" s="24"/>
      <c r="K118" s="24"/>
      <c r="L118" s="24"/>
      <c r="M118" s="24"/>
      <c r="N118" s="109"/>
      <c r="O118" s="109"/>
      <c r="P118" s="109"/>
      <c r="Q118" s="109"/>
      <c r="R118" s="109"/>
      <c r="S118" s="109"/>
      <c r="T118" s="109"/>
      <c r="U118" s="109"/>
      <c r="V118" s="109"/>
      <c r="W118" s="109"/>
      <c r="X118" s="109"/>
      <c r="Y118" s="109"/>
      <c r="Z118" s="108"/>
    </row>
    <row r="119" spans="1:26" ht="20.100000000000001" customHeight="1" x14ac:dyDescent="0.15">
      <c r="A119" s="84"/>
      <c r="B119" s="84"/>
      <c r="C119" s="103"/>
      <c r="D119" s="104"/>
      <c r="E119" s="109"/>
      <c r="F119" s="109"/>
      <c r="G119" s="109"/>
      <c r="H119" s="109"/>
      <c r="I119" s="106"/>
      <c r="J119" s="111" t="s">
        <v>54</v>
      </c>
      <c r="K119" s="110"/>
      <c r="L119" s="110"/>
      <c r="M119" s="110"/>
      <c r="N119" s="110"/>
      <c r="O119" s="110"/>
      <c r="P119" s="110"/>
      <c r="Q119" s="110"/>
      <c r="R119" s="110"/>
      <c r="S119" s="110"/>
      <c r="T119" s="110"/>
      <c r="U119" s="110"/>
      <c r="V119" s="110"/>
      <c r="W119" s="110"/>
      <c r="X119" s="110"/>
      <c r="Y119" s="110"/>
      <c r="Z119" s="108"/>
    </row>
    <row r="120" spans="1:26" ht="20.100000000000001" customHeight="1" x14ac:dyDescent="0.15">
      <c r="A120" s="84">
        <f>IFERROR(IF(AND(TRIM($I120)&lt;&gt;"", AND(OR(ISERROR(FIND("@"&amp;LEFT($I120,3)&amp;"@", 都道府県3))=FALSE, ISERROR(FIND("@"&amp;LEFT($I120,4)&amp;"@",都道府県4))=FALSE))=FALSE),1001,0),3)</f>
        <v>0</v>
      </c>
      <c r="B120" s="84"/>
      <c r="C120" s="103"/>
      <c r="D120" s="104">
        <f>D118+1</f>
        <v>5</v>
      </c>
      <c r="E120" s="79" t="s">
        <v>9</v>
      </c>
      <c r="I120" s="25"/>
      <c r="J120" s="25"/>
      <c r="K120" s="25"/>
      <c r="L120" s="25"/>
      <c r="M120" s="25"/>
      <c r="N120" s="25"/>
      <c r="O120" s="25"/>
      <c r="P120" s="25"/>
      <c r="Q120" s="26"/>
      <c r="R120" s="25"/>
      <c r="S120" s="25"/>
      <c r="T120" s="25"/>
      <c r="U120" s="25"/>
      <c r="V120" s="25"/>
      <c r="W120" s="25"/>
      <c r="X120" s="25"/>
      <c r="Y120" s="25"/>
      <c r="Z120" s="108"/>
    </row>
    <row r="121" spans="1:26" ht="20.100000000000001" customHeight="1" x14ac:dyDescent="0.15">
      <c r="A121" s="84"/>
      <c r="B121" s="84"/>
      <c r="C121" s="103"/>
      <c r="D121" s="104"/>
      <c r="E121" s="109"/>
      <c r="F121" s="109"/>
      <c r="G121" s="109"/>
      <c r="H121" s="109"/>
      <c r="I121" s="106"/>
      <c r="J121" s="111" t="s">
        <v>39</v>
      </c>
      <c r="K121" s="110"/>
      <c r="L121" s="110"/>
      <c r="M121" s="110"/>
      <c r="N121" s="110"/>
      <c r="O121" s="110"/>
      <c r="P121" s="110"/>
      <c r="Q121" s="110"/>
      <c r="R121" s="110"/>
      <c r="S121" s="110"/>
      <c r="T121" s="110"/>
      <c r="U121" s="110"/>
      <c r="V121" s="110"/>
      <c r="W121" s="110"/>
      <c r="X121" s="110"/>
      <c r="Y121" s="110"/>
      <c r="Z121" s="108"/>
    </row>
    <row r="122" spans="1:26" ht="20.100000000000001" customHeight="1" x14ac:dyDescent="0.15">
      <c r="A122" s="84">
        <f>IFERROR(IF(AND(TRIM($I122)&lt;&gt;"", NOT(AND(ISNUMBER(VALUE(SUBSTITUTE($I122,"-",""))), IFERROR(SEARCH("-",$I122),0)&gt;0))),1001,0),3)</f>
        <v>0</v>
      </c>
      <c r="B122" s="84"/>
      <c r="C122" s="103"/>
      <c r="D122" s="104">
        <f>D120+1</f>
        <v>6</v>
      </c>
      <c r="E122" s="79" t="s">
        <v>19</v>
      </c>
      <c r="I122" s="21"/>
      <c r="J122" s="21"/>
      <c r="K122" s="21"/>
      <c r="L122" s="21"/>
      <c r="M122" s="21"/>
      <c r="O122" s="116" t="s">
        <v>20</v>
      </c>
      <c r="P122" s="1"/>
      <c r="Q122" s="79" t="s">
        <v>21</v>
      </c>
      <c r="Y122" s="110"/>
      <c r="Z122" s="108"/>
    </row>
    <row r="123" spans="1:26" ht="20.100000000000001" customHeight="1" x14ac:dyDescent="0.15">
      <c r="A123" s="84"/>
      <c r="B123" s="84"/>
      <c r="C123" s="112"/>
      <c r="D123" s="109"/>
      <c r="E123" s="109"/>
      <c r="F123" s="109"/>
      <c r="G123" s="109"/>
      <c r="H123" s="109"/>
      <c r="I123" s="106"/>
      <c r="J123" s="111" t="s">
        <v>40</v>
      </c>
      <c r="K123" s="110"/>
      <c r="L123" s="110"/>
      <c r="M123" s="110"/>
      <c r="N123" s="110"/>
      <c r="O123" s="110"/>
      <c r="P123" s="110"/>
      <c r="Q123" s="110"/>
      <c r="R123" s="110"/>
      <c r="S123" s="110"/>
      <c r="T123" s="110"/>
      <c r="U123" s="110"/>
      <c r="V123" s="110"/>
      <c r="W123" s="110"/>
      <c r="X123" s="110"/>
      <c r="Y123" s="110"/>
      <c r="Z123" s="108"/>
    </row>
    <row r="124" spans="1:26" ht="20.100000000000001" customHeight="1" x14ac:dyDescent="0.15">
      <c r="A124" s="84">
        <f>IFERROR(IF(AND(TRIM($I124)&lt;&gt;"", NOT(AND(ISNUMBER(VALUE(SUBSTITUTE($I124,"-",""))), IFERROR(SEARCH("-",$I124),0)&gt;0))),1001,0),3)</f>
        <v>0</v>
      </c>
      <c r="B124" s="84"/>
      <c r="C124" s="103"/>
      <c r="D124" s="104">
        <f>D122+1</f>
        <v>7</v>
      </c>
      <c r="E124" s="79" t="s">
        <v>23</v>
      </c>
      <c r="I124" s="21"/>
      <c r="J124" s="21"/>
      <c r="K124" s="21"/>
      <c r="L124" s="21"/>
      <c r="M124" s="21"/>
      <c r="N124" s="110"/>
      <c r="O124" s="110"/>
      <c r="P124" s="110"/>
      <c r="Q124" s="110"/>
      <c r="R124" s="110"/>
      <c r="S124" s="110"/>
      <c r="T124" s="110"/>
      <c r="U124" s="110"/>
      <c r="V124" s="110"/>
      <c r="W124" s="110"/>
      <c r="X124" s="110"/>
      <c r="Y124" s="110"/>
      <c r="Z124" s="108"/>
    </row>
    <row r="125" spans="1:26" ht="20.100000000000001" customHeight="1" x14ac:dyDescent="0.15">
      <c r="A125" s="84"/>
      <c r="B125" s="84"/>
      <c r="C125" s="112"/>
      <c r="D125" s="109"/>
      <c r="E125" s="109"/>
      <c r="F125" s="109"/>
      <c r="G125" s="109"/>
      <c r="H125" s="109"/>
      <c r="I125" s="106"/>
      <c r="J125" s="111" t="s">
        <v>40</v>
      </c>
      <c r="K125" s="110"/>
      <c r="L125" s="110"/>
      <c r="M125" s="110"/>
      <c r="N125" s="110"/>
      <c r="O125" s="110"/>
      <c r="P125" s="110"/>
      <c r="Q125" s="110"/>
      <c r="R125" s="110"/>
      <c r="S125" s="110"/>
      <c r="T125" s="110"/>
      <c r="U125" s="110"/>
      <c r="V125" s="110"/>
      <c r="W125" s="110"/>
      <c r="X125" s="110"/>
      <c r="Y125" s="110"/>
      <c r="Z125" s="108"/>
    </row>
    <row r="126" spans="1:26" ht="20.100000000000001" customHeight="1" x14ac:dyDescent="0.15">
      <c r="A126" s="84">
        <f>IFERROR(IF(AND(TRIM($I126)&lt;&gt;"", NOT(IFERROR(SEARCH("@",$I126),0)&gt;0)),1001,0),3)</f>
        <v>0</v>
      </c>
      <c r="B126" s="84"/>
      <c r="C126" s="103"/>
      <c r="D126" s="104">
        <f>D124+1</f>
        <v>8</v>
      </c>
      <c r="E126" s="79" t="s">
        <v>24</v>
      </c>
      <c r="I126" s="21"/>
      <c r="J126" s="21"/>
      <c r="K126" s="21"/>
      <c r="L126" s="21"/>
      <c r="M126" s="21"/>
      <c r="N126" s="21"/>
      <c r="O126" s="21"/>
      <c r="P126" s="21"/>
      <c r="Q126" s="27"/>
      <c r="R126" s="21"/>
      <c r="S126" s="21"/>
      <c r="T126" s="21"/>
      <c r="U126" s="21"/>
      <c r="V126" s="21"/>
      <c r="W126" s="21"/>
      <c r="X126" s="21"/>
      <c r="Y126" s="21"/>
      <c r="Z126" s="108"/>
    </row>
    <row r="127" spans="1:26" ht="20.100000000000001" customHeight="1" x14ac:dyDescent="0.15">
      <c r="A127" s="84"/>
      <c r="B127" s="84"/>
      <c r="C127" s="112"/>
      <c r="D127" s="109"/>
      <c r="E127" s="109"/>
      <c r="F127" s="109"/>
      <c r="G127" s="109"/>
      <c r="H127" s="109"/>
      <c r="I127" s="106"/>
      <c r="J127" s="146" t="s">
        <v>52</v>
      </c>
      <c r="K127" s="144"/>
      <c r="L127" s="110"/>
      <c r="M127" s="110"/>
      <c r="N127" s="110"/>
      <c r="O127" s="110"/>
      <c r="P127" s="110"/>
      <c r="Q127" s="147"/>
      <c r="R127" s="110"/>
      <c r="S127" s="110"/>
      <c r="T127" s="110"/>
      <c r="U127" s="110"/>
      <c r="V127" s="110"/>
      <c r="W127" s="110"/>
      <c r="X127" s="110"/>
      <c r="Y127" s="110"/>
      <c r="Z127" s="108"/>
    </row>
    <row r="128" spans="1:26" ht="20.100000000000001" customHeight="1" x14ac:dyDescent="0.15">
      <c r="A128" s="84"/>
      <c r="B128" s="84"/>
      <c r="C128" s="123"/>
      <c r="D128" s="124"/>
      <c r="E128" s="124"/>
      <c r="F128" s="124"/>
      <c r="G128" s="124"/>
      <c r="H128" s="124"/>
      <c r="I128" s="127"/>
      <c r="J128" s="126"/>
      <c r="K128" s="127"/>
      <c r="L128" s="126"/>
      <c r="M128" s="126"/>
      <c r="N128" s="126"/>
      <c r="O128" s="126"/>
      <c r="P128" s="126"/>
      <c r="Q128" s="148"/>
      <c r="R128" s="126"/>
      <c r="S128" s="126"/>
      <c r="T128" s="126"/>
      <c r="U128" s="126"/>
      <c r="V128" s="126"/>
      <c r="W128" s="126"/>
      <c r="X128" s="126"/>
      <c r="Y128" s="126"/>
      <c r="Z128" s="128"/>
    </row>
    <row r="129" spans="1:26" ht="20.100000000000001" customHeight="1" x14ac:dyDescent="0.15">
      <c r="A129" s="84"/>
      <c r="B129" s="84"/>
      <c r="C129" s="109"/>
      <c r="D129" s="109"/>
      <c r="E129" s="109"/>
      <c r="F129" s="109"/>
      <c r="G129" s="109"/>
      <c r="H129" s="109"/>
      <c r="I129" s="129"/>
      <c r="J129" s="129"/>
      <c r="K129" s="129"/>
      <c r="L129" s="129"/>
      <c r="M129" s="129"/>
      <c r="N129" s="129"/>
      <c r="O129" s="129"/>
      <c r="P129" s="129"/>
      <c r="Q129" s="149"/>
      <c r="R129" s="129"/>
      <c r="S129" s="129"/>
      <c r="T129" s="129"/>
      <c r="U129" s="129"/>
      <c r="V129" s="129"/>
      <c r="W129" s="129"/>
      <c r="X129" s="129"/>
      <c r="Y129" s="129"/>
      <c r="Z129" s="109"/>
    </row>
    <row r="130" spans="1:26" ht="15.75" hidden="1" customHeight="1" x14ac:dyDescent="0.15">
      <c r="A130" s="84"/>
      <c r="B130" s="84"/>
      <c r="C130" s="109"/>
      <c r="D130" s="109"/>
      <c r="E130" s="109"/>
      <c r="F130" s="109"/>
      <c r="G130" s="109"/>
      <c r="H130" s="109"/>
      <c r="I130" s="129"/>
      <c r="J130" s="129"/>
      <c r="K130" s="129"/>
      <c r="L130" s="129"/>
      <c r="M130" s="129"/>
      <c r="N130" s="129"/>
      <c r="O130" s="129"/>
      <c r="P130" s="129"/>
      <c r="Q130" s="149"/>
      <c r="R130" s="129"/>
      <c r="S130" s="129"/>
      <c r="T130" s="129"/>
      <c r="U130" s="129"/>
      <c r="V130" s="129"/>
      <c r="W130" s="129"/>
      <c r="X130" s="129"/>
      <c r="Y130" s="129"/>
      <c r="Z130" s="109"/>
    </row>
    <row r="131" spans="1:26" ht="15.75" hidden="1" customHeight="1" x14ac:dyDescent="0.15">
      <c r="A131" s="84"/>
      <c r="B131" s="84"/>
      <c r="C131" s="109"/>
      <c r="D131" s="109"/>
      <c r="E131" s="109"/>
      <c r="F131" s="109"/>
      <c r="G131" s="109"/>
      <c r="H131" s="109"/>
      <c r="I131" s="129"/>
      <c r="J131" s="129"/>
      <c r="K131" s="129"/>
      <c r="L131" s="129"/>
      <c r="M131" s="129"/>
      <c r="N131" s="129"/>
      <c r="O131" s="129"/>
      <c r="P131" s="129"/>
      <c r="Q131" s="149"/>
      <c r="R131" s="129"/>
      <c r="S131" s="129"/>
      <c r="T131" s="129"/>
      <c r="U131" s="129"/>
      <c r="V131" s="129"/>
      <c r="W131" s="129"/>
      <c r="X131" s="129"/>
      <c r="Y131" s="129"/>
      <c r="Z131" s="109"/>
    </row>
    <row r="132" spans="1:26" ht="15.75" hidden="1" customHeight="1" x14ac:dyDescent="0.15">
      <c r="A132" s="84"/>
      <c r="B132" s="84"/>
      <c r="C132" s="109"/>
      <c r="D132" s="109"/>
      <c r="E132" s="109"/>
      <c r="F132" s="109"/>
      <c r="G132" s="109"/>
      <c r="H132" s="109"/>
      <c r="I132" s="129"/>
      <c r="J132" s="129"/>
      <c r="K132" s="129"/>
      <c r="L132" s="129"/>
      <c r="M132" s="129"/>
      <c r="N132" s="129"/>
      <c r="O132" s="129"/>
      <c r="P132" s="129"/>
      <c r="Q132" s="149"/>
      <c r="R132" s="129"/>
      <c r="S132" s="129"/>
      <c r="T132" s="129"/>
      <c r="U132" s="129"/>
      <c r="V132" s="129"/>
      <c r="W132" s="129"/>
      <c r="X132" s="129"/>
      <c r="Y132" s="129"/>
      <c r="Z132" s="109"/>
    </row>
    <row r="133" spans="1:26" ht="15.75" hidden="1" customHeight="1" x14ac:dyDescent="0.15">
      <c r="A133" s="84"/>
      <c r="B133" s="84"/>
      <c r="C133" s="109"/>
      <c r="D133" s="109"/>
      <c r="E133" s="109"/>
      <c r="F133" s="109"/>
      <c r="G133" s="109"/>
      <c r="H133" s="109"/>
      <c r="I133" s="129"/>
      <c r="J133" s="129"/>
      <c r="K133" s="129"/>
      <c r="L133" s="129"/>
      <c r="M133" s="129"/>
      <c r="N133" s="129"/>
      <c r="O133" s="129"/>
      <c r="P133" s="129"/>
      <c r="Q133" s="149"/>
      <c r="R133" s="129"/>
      <c r="S133" s="129"/>
      <c r="T133" s="129"/>
      <c r="U133" s="129"/>
      <c r="V133" s="129"/>
      <c r="W133" s="129"/>
      <c r="X133" s="129"/>
      <c r="Y133" s="129"/>
      <c r="Z133" s="109"/>
    </row>
    <row r="134" spans="1:26" ht="15.75" hidden="1" customHeight="1" x14ac:dyDescent="0.15">
      <c r="A134" s="84"/>
      <c r="B134" s="84"/>
      <c r="C134" s="109"/>
      <c r="D134" s="109"/>
      <c r="E134" s="109"/>
      <c r="F134" s="109"/>
      <c r="G134" s="109"/>
      <c r="H134" s="109"/>
      <c r="I134" s="129"/>
      <c r="J134" s="129"/>
      <c r="K134" s="129"/>
      <c r="L134" s="129"/>
      <c r="M134" s="129"/>
      <c r="N134" s="129"/>
      <c r="O134" s="129"/>
      <c r="P134" s="129"/>
      <c r="Q134" s="149"/>
      <c r="R134" s="129"/>
      <c r="S134" s="129"/>
      <c r="T134" s="129"/>
      <c r="U134" s="129"/>
      <c r="V134" s="129"/>
      <c r="W134" s="129"/>
      <c r="X134" s="129"/>
      <c r="Y134" s="129"/>
      <c r="Z134" s="109"/>
    </row>
    <row r="135" spans="1:26" ht="15.75" hidden="1" customHeight="1" x14ac:dyDescent="0.15">
      <c r="A135" s="84"/>
      <c r="B135" s="84"/>
      <c r="C135" s="109"/>
      <c r="D135" s="109"/>
      <c r="E135" s="109"/>
      <c r="F135" s="109"/>
      <c r="G135" s="109"/>
      <c r="H135" s="109"/>
      <c r="I135" s="129"/>
      <c r="J135" s="129"/>
      <c r="K135" s="129"/>
      <c r="L135" s="129"/>
      <c r="M135" s="129"/>
      <c r="N135" s="129"/>
      <c r="O135" s="129"/>
      <c r="P135" s="129"/>
      <c r="Q135" s="149"/>
      <c r="R135" s="129"/>
      <c r="S135" s="129"/>
      <c r="T135" s="129"/>
      <c r="U135" s="129"/>
      <c r="V135" s="129"/>
      <c r="W135" s="129"/>
      <c r="X135" s="129"/>
      <c r="Y135" s="129"/>
      <c r="Z135" s="109"/>
    </row>
    <row r="136" spans="1:26" ht="15.75" hidden="1" customHeight="1" x14ac:dyDescent="0.15">
      <c r="A136" s="84"/>
      <c r="B136" s="84"/>
      <c r="C136" s="109"/>
      <c r="D136" s="109"/>
      <c r="E136" s="109"/>
      <c r="F136" s="109"/>
      <c r="G136" s="109"/>
      <c r="H136" s="109"/>
      <c r="I136" s="129"/>
      <c r="J136" s="129"/>
      <c r="K136" s="129"/>
      <c r="L136" s="129"/>
      <c r="M136" s="129"/>
      <c r="N136" s="129"/>
      <c r="O136" s="129"/>
      <c r="P136" s="129"/>
      <c r="Q136" s="149"/>
      <c r="R136" s="129"/>
      <c r="S136" s="129"/>
      <c r="T136" s="129"/>
      <c r="U136" s="129"/>
      <c r="V136" s="129"/>
      <c r="W136" s="129"/>
      <c r="X136" s="129"/>
      <c r="Y136" s="129"/>
      <c r="Z136" s="109"/>
    </row>
    <row r="137" spans="1:26" ht="15.75" hidden="1" customHeight="1" x14ac:dyDescent="0.15">
      <c r="A137" s="84"/>
      <c r="B137" s="84"/>
      <c r="C137" s="109"/>
      <c r="D137" s="109"/>
      <c r="E137" s="109"/>
      <c r="F137" s="109"/>
      <c r="G137" s="109"/>
      <c r="H137" s="109"/>
      <c r="I137" s="129"/>
      <c r="J137" s="129"/>
      <c r="K137" s="129"/>
      <c r="L137" s="129"/>
      <c r="M137" s="129"/>
      <c r="N137" s="129"/>
      <c r="O137" s="129"/>
      <c r="P137" s="129"/>
      <c r="Q137" s="149"/>
      <c r="R137" s="129"/>
      <c r="S137" s="129"/>
      <c r="T137" s="129"/>
      <c r="U137" s="129"/>
      <c r="V137" s="129"/>
      <c r="W137" s="129"/>
      <c r="X137" s="129"/>
      <c r="Y137" s="129"/>
      <c r="Z137" s="109"/>
    </row>
    <row r="138" spans="1:26" ht="15.75" hidden="1" customHeight="1" x14ac:dyDescent="0.15">
      <c r="A138" s="84"/>
      <c r="B138" s="84"/>
      <c r="C138" s="109"/>
      <c r="D138" s="109"/>
      <c r="E138" s="109"/>
      <c r="F138" s="109"/>
      <c r="G138" s="109"/>
      <c r="H138" s="109"/>
      <c r="I138" s="129"/>
      <c r="J138" s="129"/>
      <c r="K138" s="129"/>
      <c r="L138" s="129"/>
      <c r="M138" s="129"/>
      <c r="N138" s="129"/>
      <c r="O138" s="129"/>
      <c r="P138" s="129"/>
      <c r="Q138" s="149"/>
      <c r="R138" s="129"/>
      <c r="S138" s="129"/>
      <c r="T138" s="129"/>
      <c r="U138" s="129"/>
      <c r="V138" s="129"/>
      <c r="W138" s="129"/>
      <c r="X138" s="129"/>
      <c r="Y138" s="129"/>
      <c r="Z138" s="109"/>
    </row>
    <row r="139" spans="1:26" ht="15.75" hidden="1" customHeight="1" x14ac:dyDescent="0.15">
      <c r="A139" s="84"/>
      <c r="B139" s="84"/>
      <c r="C139" s="109"/>
      <c r="D139" s="109"/>
      <c r="E139" s="109"/>
      <c r="F139" s="109"/>
      <c r="G139" s="109"/>
      <c r="H139" s="109"/>
      <c r="I139" s="129"/>
      <c r="J139" s="129"/>
      <c r="K139" s="129"/>
      <c r="L139" s="129"/>
      <c r="M139" s="129"/>
      <c r="N139" s="129"/>
      <c r="O139" s="129"/>
      <c r="P139" s="129"/>
      <c r="Q139" s="149"/>
      <c r="R139" s="129"/>
      <c r="S139" s="129"/>
      <c r="T139" s="129"/>
      <c r="U139" s="129"/>
      <c r="V139" s="129"/>
      <c r="W139" s="129"/>
      <c r="X139" s="129"/>
      <c r="Y139" s="129"/>
      <c r="Z139" s="109"/>
    </row>
    <row r="140" spans="1:26" ht="15.75" hidden="1" customHeight="1" x14ac:dyDescent="0.15">
      <c r="A140" s="84"/>
      <c r="B140" s="84"/>
      <c r="C140" s="109"/>
      <c r="D140" s="109"/>
      <c r="E140" s="109"/>
      <c r="F140" s="109"/>
      <c r="G140" s="109"/>
      <c r="H140" s="109"/>
      <c r="I140" s="129"/>
      <c r="J140" s="129"/>
      <c r="K140" s="129"/>
      <c r="L140" s="129"/>
      <c r="M140" s="129"/>
      <c r="N140" s="129"/>
      <c r="O140" s="129"/>
      <c r="P140" s="129"/>
      <c r="Q140" s="149"/>
      <c r="R140" s="129"/>
      <c r="S140" s="129"/>
      <c r="T140" s="129"/>
      <c r="U140" s="129"/>
      <c r="V140" s="129"/>
      <c r="W140" s="129"/>
      <c r="X140" s="129"/>
      <c r="Y140" s="129"/>
      <c r="Z140" s="109"/>
    </row>
    <row r="141" spans="1:26" ht="15.75" hidden="1" customHeight="1" x14ac:dyDescent="0.15">
      <c r="A141" s="84"/>
      <c r="B141" s="84"/>
      <c r="C141" s="109"/>
      <c r="D141" s="109"/>
      <c r="E141" s="109"/>
      <c r="F141" s="109"/>
      <c r="G141" s="109"/>
      <c r="H141" s="109"/>
      <c r="I141" s="129"/>
      <c r="J141" s="129"/>
      <c r="K141" s="129"/>
      <c r="L141" s="129"/>
      <c r="M141" s="129"/>
      <c r="N141" s="129"/>
      <c r="O141" s="129"/>
      <c r="P141" s="129"/>
      <c r="Q141" s="149"/>
      <c r="R141" s="129"/>
      <c r="S141" s="129"/>
      <c r="T141" s="129"/>
      <c r="U141" s="129"/>
      <c r="V141" s="129"/>
      <c r="W141" s="129"/>
      <c r="X141" s="129"/>
      <c r="Y141" s="129"/>
      <c r="Z141" s="109"/>
    </row>
    <row r="142" spans="1:26" ht="15.75" hidden="1" customHeight="1" x14ac:dyDescent="0.15">
      <c r="A142" s="84"/>
      <c r="B142" s="84"/>
      <c r="C142" s="109"/>
      <c r="D142" s="109"/>
      <c r="E142" s="109"/>
      <c r="F142" s="109"/>
      <c r="G142" s="109"/>
      <c r="H142" s="109"/>
      <c r="I142" s="129"/>
      <c r="J142" s="129"/>
      <c r="K142" s="129"/>
      <c r="L142" s="129"/>
      <c r="M142" s="129"/>
      <c r="N142" s="129"/>
      <c r="O142" s="129"/>
      <c r="P142" s="129"/>
      <c r="Q142" s="149"/>
      <c r="R142" s="129"/>
      <c r="S142" s="129"/>
      <c r="T142" s="129"/>
      <c r="U142" s="129"/>
      <c r="V142" s="129"/>
      <c r="W142" s="129"/>
      <c r="X142" s="129"/>
      <c r="Y142" s="129"/>
      <c r="Z142" s="109"/>
    </row>
    <row r="143" spans="1:26" ht="15.75" hidden="1" customHeight="1" x14ac:dyDescent="0.15">
      <c r="A143" s="84"/>
      <c r="B143" s="84"/>
      <c r="C143" s="109"/>
      <c r="D143" s="109"/>
      <c r="E143" s="109"/>
      <c r="F143" s="109"/>
      <c r="G143" s="109"/>
      <c r="H143" s="109"/>
      <c r="I143" s="129"/>
      <c r="J143" s="129"/>
      <c r="K143" s="129"/>
      <c r="L143" s="129"/>
      <c r="M143" s="129"/>
      <c r="N143" s="129"/>
      <c r="O143" s="129"/>
      <c r="P143" s="129"/>
      <c r="Q143" s="149"/>
      <c r="R143" s="129"/>
      <c r="S143" s="129"/>
      <c r="T143" s="129"/>
      <c r="U143" s="129"/>
      <c r="V143" s="129"/>
      <c r="W143" s="129"/>
      <c r="X143" s="129"/>
      <c r="Y143" s="129"/>
      <c r="Z143" s="109"/>
    </row>
    <row r="144" spans="1:26" ht="15.75" hidden="1" customHeight="1" x14ac:dyDescent="0.15">
      <c r="A144" s="84"/>
      <c r="B144" s="84"/>
      <c r="C144" s="109"/>
      <c r="D144" s="109"/>
      <c r="E144" s="109"/>
      <c r="F144" s="109"/>
      <c r="G144" s="109"/>
      <c r="H144" s="109"/>
      <c r="I144" s="129"/>
      <c r="J144" s="129"/>
      <c r="K144" s="129"/>
      <c r="L144" s="129"/>
      <c r="M144" s="129"/>
      <c r="N144" s="129"/>
      <c r="O144" s="129"/>
      <c r="P144" s="129"/>
      <c r="Q144" s="149"/>
      <c r="R144" s="129"/>
      <c r="S144" s="129"/>
      <c r="T144" s="129"/>
      <c r="U144" s="129"/>
      <c r="V144" s="129"/>
      <c r="W144" s="129"/>
      <c r="X144" s="129"/>
      <c r="Y144" s="129"/>
      <c r="Z144" s="109"/>
    </row>
    <row r="145" spans="1:26" ht="15.75" hidden="1" customHeight="1" x14ac:dyDescent="0.15">
      <c r="A145" s="84"/>
      <c r="B145" s="84"/>
      <c r="C145" s="109"/>
      <c r="D145" s="109"/>
      <c r="E145" s="109"/>
      <c r="F145" s="109"/>
      <c r="G145" s="109"/>
      <c r="H145" s="109"/>
      <c r="I145" s="129"/>
      <c r="J145" s="129"/>
      <c r="K145" s="129"/>
      <c r="L145" s="129"/>
      <c r="M145" s="129"/>
      <c r="N145" s="129"/>
      <c r="O145" s="129"/>
      <c r="P145" s="129"/>
      <c r="Q145" s="149"/>
      <c r="R145" s="129"/>
      <c r="S145" s="129"/>
      <c r="T145" s="129"/>
      <c r="U145" s="129"/>
      <c r="V145" s="129"/>
      <c r="W145" s="129"/>
      <c r="X145" s="129"/>
      <c r="Y145" s="129"/>
      <c r="Z145" s="109"/>
    </row>
    <row r="146" spans="1:26" ht="15.75" hidden="1" customHeight="1" x14ac:dyDescent="0.15">
      <c r="A146" s="84"/>
      <c r="B146" s="84"/>
      <c r="C146" s="109"/>
      <c r="D146" s="109"/>
      <c r="E146" s="109"/>
      <c r="F146" s="109"/>
      <c r="G146" s="109"/>
      <c r="H146" s="109"/>
      <c r="I146" s="129"/>
      <c r="J146" s="129"/>
      <c r="K146" s="129"/>
      <c r="L146" s="129"/>
      <c r="M146" s="129"/>
      <c r="N146" s="129"/>
      <c r="O146" s="129"/>
      <c r="P146" s="129"/>
      <c r="Q146" s="149"/>
      <c r="R146" s="129"/>
      <c r="S146" s="129"/>
      <c r="T146" s="129"/>
      <c r="U146" s="129"/>
      <c r="V146" s="129"/>
      <c r="W146" s="129"/>
      <c r="X146" s="129"/>
      <c r="Y146" s="129"/>
      <c r="Z146" s="109"/>
    </row>
    <row r="147" spans="1:26" ht="15.75" hidden="1" customHeight="1" x14ac:dyDescent="0.15">
      <c r="A147" s="84"/>
      <c r="B147" s="84"/>
      <c r="C147" s="109"/>
      <c r="D147" s="109"/>
      <c r="E147" s="109"/>
      <c r="F147" s="109"/>
      <c r="G147" s="109"/>
      <c r="H147" s="109"/>
      <c r="I147" s="129"/>
      <c r="J147" s="129"/>
      <c r="K147" s="129"/>
      <c r="L147" s="129"/>
      <c r="M147" s="129"/>
      <c r="N147" s="129"/>
      <c r="O147" s="129"/>
      <c r="P147" s="129"/>
      <c r="Q147" s="149"/>
      <c r="R147" s="129"/>
      <c r="S147" s="129"/>
      <c r="T147" s="129"/>
      <c r="U147" s="129"/>
      <c r="V147" s="129"/>
      <c r="W147" s="129"/>
      <c r="X147" s="129"/>
      <c r="Y147" s="129"/>
      <c r="Z147" s="109"/>
    </row>
    <row r="148" spans="1:26" ht="15.75" hidden="1" customHeight="1" x14ac:dyDescent="0.15">
      <c r="A148" s="84"/>
      <c r="B148" s="84"/>
      <c r="C148" s="109"/>
      <c r="D148" s="109"/>
      <c r="E148" s="109"/>
      <c r="F148" s="109"/>
      <c r="G148" s="109"/>
      <c r="H148" s="109"/>
      <c r="I148" s="129"/>
      <c r="J148" s="129"/>
      <c r="K148" s="129"/>
      <c r="L148" s="129"/>
      <c r="M148" s="129"/>
      <c r="N148" s="129"/>
      <c r="O148" s="129"/>
      <c r="P148" s="129"/>
      <c r="Q148" s="149"/>
      <c r="R148" s="129"/>
      <c r="S148" s="129"/>
      <c r="T148" s="129"/>
      <c r="U148" s="129"/>
      <c r="V148" s="129"/>
      <c r="W148" s="129"/>
      <c r="X148" s="129"/>
      <c r="Y148" s="129"/>
      <c r="Z148" s="109"/>
    </row>
    <row r="149" spans="1:26" ht="20.100000000000001" customHeight="1" x14ac:dyDescent="0.15">
      <c r="A149" s="84"/>
      <c r="B149" s="84"/>
      <c r="C149" s="109"/>
      <c r="D149" s="109"/>
      <c r="E149" s="109"/>
      <c r="F149" s="109"/>
      <c r="G149" s="109"/>
      <c r="H149" s="109"/>
      <c r="I149" s="129"/>
      <c r="J149" s="109"/>
      <c r="K149" s="109"/>
      <c r="L149" s="109"/>
      <c r="M149" s="109"/>
      <c r="N149" s="109"/>
      <c r="O149" s="109"/>
      <c r="P149" s="109"/>
      <c r="Q149" s="150"/>
      <c r="R149" s="109"/>
      <c r="S149" s="109"/>
      <c r="T149" s="109"/>
      <c r="U149" s="109"/>
      <c r="V149" s="109"/>
      <c r="W149" s="109"/>
      <c r="X149" s="109"/>
      <c r="Y149" s="109"/>
      <c r="Z149" s="109"/>
    </row>
    <row r="150" spans="1:26" ht="20.100000000000001" customHeight="1" x14ac:dyDescent="0.15">
      <c r="A150" s="84"/>
      <c r="B150" s="84"/>
      <c r="C150" s="96" t="s">
        <v>41</v>
      </c>
      <c r="D150" s="97"/>
      <c r="E150" s="97"/>
      <c r="F150" s="97"/>
      <c r="G150" s="97"/>
      <c r="H150" s="98"/>
      <c r="I150" s="130"/>
      <c r="K150" s="130"/>
    </row>
    <row r="151" spans="1:26" ht="20.100000000000001" customHeight="1" x14ac:dyDescent="0.15">
      <c r="A151" s="84"/>
      <c r="B151" s="84"/>
      <c r="C151" s="99"/>
      <c r="D151" s="100"/>
      <c r="E151" s="100"/>
      <c r="F151" s="100"/>
      <c r="G151" s="100"/>
      <c r="H151" s="100"/>
      <c r="I151" s="101"/>
      <c r="J151" s="101"/>
      <c r="K151" s="101"/>
      <c r="L151" s="101"/>
      <c r="M151" s="101"/>
      <c r="N151" s="101"/>
      <c r="O151" s="101"/>
      <c r="P151" s="101"/>
      <c r="Q151" s="101"/>
      <c r="R151" s="101"/>
      <c r="S151" s="101"/>
      <c r="T151" s="101"/>
      <c r="U151" s="101"/>
      <c r="V151" s="101"/>
      <c r="W151" s="101"/>
      <c r="X151" s="101"/>
      <c r="Y151" s="101"/>
      <c r="Z151" s="102"/>
    </row>
    <row r="152" spans="1:26" ht="20.100000000000001" customHeight="1" x14ac:dyDescent="0.15">
      <c r="A152" s="84"/>
      <c r="B152" s="84"/>
      <c r="C152" s="99"/>
      <c r="D152" s="151" t="s">
        <v>42</v>
      </c>
      <c r="E152" s="131"/>
      <c r="F152" s="131"/>
      <c r="G152" s="131"/>
      <c r="H152" s="131"/>
      <c r="I152" s="131"/>
      <c r="J152" s="131"/>
      <c r="K152" s="131"/>
      <c r="L152" s="131"/>
      <c r="M152" s="131"/>
      <c r="N152" s="131"/>
      <c r="O152" s="131"/>
      <c r="P152" s="131"/>
      <c r="Q152" s="131"/>
      <c r="R152" s="131"/>
      <c r="S152" s="131"/>
      <c r="T152" s="131"/>
      <c r="U152" s="131"/>
      <c r="V152" s="131"/>
      <c r="W152" s="131"/>
      <c r="X152" s="110"/>
      <c r="Y152" s="109"/>
      <c r="Z152" s="108"/>
    </row>
    <row r="153" spans="1:26" ht="20.100000000000001" customHeight="1" x14ac:dyDescent="0.15">
      <c r="A153" s="84">
        <f>IFERROR(IF(AND($I153&lt;&gt;"しない", $I153&lt;&gt;"する"),1001,0),3)</f>
        <v>0</v>
      </c>
      <c r="B153" s="84"/>
      <c r="C153" s="103"/>
      <c r="D153" s="104">
        <v>1</v>
      </c>
      <c r="E153" s="109" t="s">
        <v>43</v>
      </c>
      <c r="F153" s="109"/>
      <c r="G153" s="109"/>
      <c r="H153" s="109"/>
      <c r="I153" s="21" t="s">
        <v>44</v>
      </c>
      <c r="J153" s="22"/>
      <c r="K153" s="22"/>
      <c r="L153" s="22"/>
      <c r="M153" s="22"/>
      <c r="N153" s="109"/>
      <c r="O153" s="109"/>
      <c r="P153" s="109"/>
      <c r="Q153" s="109"/>
      <c r="R153" s="109"/>
      <c r="S153" s="109"/>
      <c r="T153" s="109"/>
      <c r="U153" s="109"/>
      <c r="Z153" s="152"/>
    </row>
    <row r="154" spans="1:26" ht="20.100000000000001" customHeight="1" x14ac:dyDescent="0.15">
      <c r="A154" s="84"/>
      <c r="B154" s="84"/>
      <c r="C154" s="112"/>
      <c r="D154" s="109"/>
      <c r="E154" s="109"/>
      <c r="F154" s="109"/>
      <c r="G154" s="109"/>
      <c r="H154" s="109"/>
      <c r="I154" s="153"/>
      <c r="J154" s="111" t="s">
        <v>4</v>
      </c>
      <c r="K154" s="111"/>
      <c r="L154" s="111"/>
      <c r="M154" s="111"/>
      <c r="N154" s="111"/>
      <c r="O154" s="111"/>
      <c r="P154" s="111"/>
      <c r="Q154" s="111"/>
      <c r="R154" s="111"/>
      <c r="S154" s="111"/>
      <c r="T154" s="111"/>
      <c r="U154" s="109"/>
      <c r="Z154" s="152"/>
    </row>
    <row r="155" spans="1:26" ht="20.100000000000001" customHeight="1" x14ac:dyDescent="0.15">
      <c r="A155" s="84">
        <f>IFERROR(IF(AND($I153="する",OR(TRIM($I155)="", NOT(OR(IFERROR(SEARCH(" ",$I155),0)&gt;0, IFERROR(SEARCH("　",$I155),0)&gt;0)))),1001,0),3)</f>
        <v>0</v>
      </c>
      <c r="B155" s="84"/>
      <c r="C155" s="103"/>
      <c r="D155" s="104">
        <v>2</v>
      </c>
      <c r="E155" s="79" t="s">
        <v>37</v>
      </c>
      <c r="I155" s="21"/>
      <c r="J155" s="21"/>
      <c r="K155" s="21"/>
      <c r="L155" s="21"/>
      <c r="M155" s="21"/>
      <c r="N155" s="21"/>
      <c r="O155" s="21"/>
      <c r="P155" s="21"/>
      <c r="Q155" s="21"/>
      <c r="R155" s="21"/>
      <c r="S155" s="21"/>
      <c r="T155" s="21"/>
      <c r="U155" s="21"/>
      <c r="V155" s="21"/>
      <c r="W155" s="21"/>
      <c r="X155" s="21"/>
      <c r="Y155" s="21"/>
      <c r="Z155" s="108"/>
    </row>
    <row r="156" spans="1:26" ht="20.100000000000001" customHeight="1" x14ac:dyDescent="0.15">
      <c r="A156" s="84"/>
      <c r="B156" s="84"/>
      <c r="C156" s="103"/>
      <c r="D156" s="104"/>
      <c r="E156" s="109"/>
      <c r="F156" s="109"/>
      <c r="G156" s="109"/>
      <c r="H156" s="109"/>
      <c r="I156" s="115"/>
      <c r="J156" s="111" t="s">
        <v>16</v>
      </c>
      <c r="K156" s="111"/>
      <c r="L156" s="111"/>
      <c r="M156" s="111"/>
      <c r="N156" s="111"/>
      <c r="O156" s="111"/>
      <c r="P156" s="111"/>
      <c r="Q156" s="111"/>
      <c r="R156" s="111"/>
      <c r="S156" s="111"/>
      <c r="T156" s="111"/>
      <c r="U156" s="111"/>
      <c r="V156" s="111"/>
      <c r="W156" s="111"/>
      <c r="X156" s="111"/>
      <c r="Y156" s="111"/>
      <c r="Z156" s="108"/>
    </row>
    <row r="157" spans="1:26" ht="20.100000000000001" customHeight="1" x14ac:dyDescent="0.15">
      <c r="A157" s="84">
        <f>IFERROR(IF(AND($I153="する",OR(TRIM($I157)="", NOT(OR(IFERROR(SEARCH(" ",$I157),0)&gt;0, IFERROR(SEARCH("　",$I157),0)&gt;0)))),1001,0),3)</f>
        <v>0</v>
      </c>
      <c r="B157" s="84"/>
      <c r="C157" s="103"/>
      <c r="D157" s="104">
        <v>3</v>
      </c>
      <c r="E157" s="79" t="s">
        <v>38</v>
      </c>
      <c r="I157" s="21"/>
      <c r="J157" s="21"/>
      <c r="K157" s="21"/>
      <c r="L157" s="21"/>
      <c r="M157" s="21"/>
      <c r="N157" s="21"/>
      <c r="O157" s="21"/>
      <c r="P157" s="21"/>
      <c r="Q157" s="21"/>
      <c r="R157" s="21"/>
      <c r="S157" s="21"/>
      <c r="T157" s="21"/>
      <c r="U157" s="21"/>
      <c r="V157" s="21"/>
      <c r="W157" s="21"/>
      <c r="X157" s="21"/>
      <c r="Y157" s="21"/>
      <c r="Z157" s="108"/>
    </row>
    <row r="158" spans="1:26" ht="20.100000000000001" customHeight="1" x14ac:dyDescent="0.15">
      <c r="A158" s="84"/>
      <c r="B158" s="84"/>
      <c r="C158" s="112"/>
      <c r="D158" s="109"/>
      <c r="E158" s="109"/>
      <c r="F158" s="109"/>
      <c r="G158" s="109"/>
      <c r="H158" s="109"/>
      <c r="I158" s="115"/>
      <c r="J158" s="111" t="s">
        <v>18</v>
      </c>
      <c r="K158" s="111"/>
      <c r="L158" s="111"/>
      <c r="M158" s="111"/>
      <c r="N158" s="111"/>
      <c r="O158" s="111"/>
      <c r="P158" s="111"/>
      <c r="Q158" s="111"/>
      <c r="R158" s="111"/>
      <c r="S158" s="111"/>
      <c r="T158" s="111"/>
      <c r="U158" s="111"/>
      <c r="V158" s="111"/>
      <c r="W158" s="111"/>
      <c r="X158" s="111"/>
      <c r="Y158" s="111"/>
      <c r="Z158" s="108"/>
    </row>
    <row r="159" spans="1:26" ht="20.100000000000001" customHeight="1" x14ac:dyDescent="0.15">
      <c r="A159" s="84">
        <f>IFERROR(IF(AND($I153="する",OR(TRIM($I159)="", LEN($I159)&lt;&gt;8, NOT(ISNUMBER(VALUE($I159))), IFERROR(SEARCH("-", $I159),0)&gt;0)),1001,0),3)</f>
        <v>0</v>
      </c>
      <c r="B159" s="84"/>
      <c r="C159" s="103"/>
      <c r="D159" s="104">
        <v>4</v>
      </c>
      <c r="E159" s="79" t="s">
        <v>45</v>
      </c>
      <c r="I159" s="21"/>
      <c r="J159" s="21"/>
      <c r="K159" s="21"/>
      <c r="L159" s="21"/>
      <c r="M159" s="21"/>
      <c r="N159" s="109"/>
      <c r="O159" s="109"/>
      <c r="P159" s="109"/>
      <c r="Q159" s="109"/>
      <c r="R159" s="109"/>
      <c r="S159" s="109"/>
      <c r="T159" s="109"/>
      <c r="U159" s="109"/>
      <c r="V159" s="109"/>
      <c r="W159" s="109"/>
      <c r="X159" s="109"/>
      <c r="Y159" s="109"/>
      <c r="Z159" s="108"/>
    </row>
    <row r="160" spans="1:26" ht="20.100000000000001" customHeight="1" x14ac:dyDescent="0.15">
      <c r="A160" s="84"/>
      <c r="B160" s="84"/>
      <c r="C160" s="112"/>
      <c r="D160" s="109"/>
      <c r="E160" s="109"/>
      <c r="F160" s="109"/>
      <c r="G160" s="109"/>
      <c r="H160" s="109"/>
      <c r="I160" s="106"/>
      <c r="J160" s="111" t="s">
        <v>48</v>
      </c>
      <c r="K160" s="110"/>
      <c r="L160" s="110"/>
      <c r="M160" s="110"/>
      <c r="N160" s="110"/>
      <c r="O160" s="110"/>
      <c r="P160" s="110"/>
      <c r="Q160" s="110"/>
      <c r="R160" s="110"/>
      <c r="S160" s="110"/>
      <c r="T160" s="110"/>
      <c r="U160" s="110"/>
      <c r="V160" s="110"/>
      <c r="W160" s="110"/>
      <c r="X160" s="110"/>
      <c r="Y160" s="110"/>
      <c r="Z160" s="108"/>
    </row>
    <row r="161" spans="1:27" ht="20.100000000000001" customHeight="1" x14ac:dyDescent="0.15">
      <c r="A161" s="84">
        <f>IFERROR(IF(AND($I153="する",TRIM($I161)=""),1001,0),3)</f>
        <v>0</v>
      </c>
      <c r="B161" s="84"/>
      <c r="C161" s="103"/>
      <c r="D161" s="104">
        <v>5</v>
      </c>
      <c r="E161" s="79" t="s">
        <v>8</v>
      </c>
      <c r="I161" s="23"/>
      <c r="J161" s="24"/>
      <c r="K161" s="24"/>
      <c r="L161" s="24"/>
      <c r="M161" s="24"/>
      <c r="N161" s="109"/>
      <c r="O161" s="109"/>
      <c r="P161" s="109"/>
      <c r="Q161" s="109"/>
      <c r="R161" s="109"/>
      <c r="S161" s="109"/>
      <c r="T161" s="109"/>
      <c r="U161" s="109"/>
      <c r="V161" s="109"/>
      <c r="W161" s="109"/>
      <c r="X161" s="109"/>
      <c r="Y161" s="109"/>
      <c r="Z161" s="108"/>
    </row>
    <row r="162" spans="1:27" ht="20.100000000000001" customHeight="1" x14ac:dyDescent="0.15">
      <c r="A162" s="84"/>
      <c r="B162" s="84"/>
      <c r="C162" s="103"/>
      <c r="D162" s="104"/>
      <c r="E162" s="109"/>
      <c r="F162" s="109"/>
      <c r="G162" s="109"/>
      <c r="H162" s="109"/>
      <c r="I162" s="106"/>
      <c r="J162" s="111" t="s">
        <v>53</v>
      </c>
      <c r="K162" s="110"/>
      <c r="L162" s="110"/>
      <c r="M162" s="110"/>
      <c r="N162" s="110"/>
      <c r="O162" s="110"/>
      <c r="P162" s="110"/>
      <c r="Q162" s="110"/>
      <c r="R162" s="110"/>
      <c r="S162" s="110"/>
      <c r="T162" s="110"/>
      <c r="U162" s="110"/>
      <c r="V162" s="110"/>
      <c r="W162" s="110"/>
      <c r="X162" s="110"/>
      <c r="Y162" s="110"/>
      <c r="Z162" s="108"/>
    </row>
    <row r="163" spans="1:27" ht="20.100000000000001" customHeight="1" x14ac:dyDescent="0.15">
      <c r="A163" s="84">
        <f>IFERROR(IF(AND($I153="する",AND($I163&lt;&gt;"", OR(ISERROR(FIND("@"&amp;LEFT($I163,3)&amp;"@", 都道府県3))=FALSE, ISERROR(FIND("@"&amp;LEFT($I163,4)&amp;"@",都道府県4))=FALSE))=FALSE),1001,0),3)</f>
        <v>0</v>
      </c>
      <c r="B163" s="84"/>
      <c r="C163" s="103"/>
      <c r="D163" s="104">
        <v>6</v>
      </c>
      <c r="E163" s="79" t="s">
        <v>9</v>
      </c>
      <c r="I163" s="25"/>
      <c r="J163" s="25"/>
      <c r="K163" s="25"/>
      <c r="L163" s="25"/>
      <c r="M163" s="25"/>
      <c r="N163" s="25"/>
      <c r="O163" s="25"/>
      <c r="P163" s="25"/>
      <c r="Q163" s="26"/>
      <c r="R163" s="25"/>
      <c r="S163" s="25"/>
      <c r="T163" s="25"/>
      <c r="U163" s="25"/>
      <c r="V163" s="25"/>
      <c r="W163" s="25"/>
      <c r="X163" s="25"/>
      <c r="Y163" s="25"/>
      <c r="Z163" s="108"/>
    </row>
    <row r="164" spans="1:27" ht="20.100000000000001" customHeight="1" x14ac:dyDescent="0.15">
      <c r="A164" s="84"/>
      <c r="B164" s="84"/>
      <c r="C164" s="103"/>
      <c r="D164" s="104"/>
      <c r="E164" s="109"/>
      <c r="F164" s="109"/>
      <c r="G164" s="109"/>
      <c r="H164" s="109"/>
      <c r="I164" s="106"/>
      <c r="J164" s="111" t="s">
        <v>10</v>
      </c>
      <c r="K164" s="110"/>
      <c r="L164" s="110"/>
      <c r="M164" s="110"/>
      <c r="N164" s="110"/>
      <c r="O164" s="110"/>
      <c r="P164" s="110"/>
      <c r="Q164" s="110"/>
      <c r="R164" s="110"/>
      <c r="S164" s="110"/>
      <c r="T164" s="110"/>
      <c r="U164" s="110"/>
      <c r="V164" s="110"/>
      <c r="W164" s="110"/>
      <c r="X164" s="110"/>
      <c r="Y164" s="110"/>
      <c r="Z164" s="108"/>
    </row>
    <row r="165" spans="1:27" ht="20.100000000000001" customHeight="1" x14ac:dyDescent="0.15">
      <c r="A165" s="84">
        <f>IFERROR(IF(AND($I153="する",NOT(AND(TRIM($I165)&lt;&gt;"",ISNUMBER(VALUE(SUBSTITUTE($I165,"-",""))),IFERROR(SEARCH("-",$I165),0)&gt;0))),1001,0),3)</f>
        <v>0</v>
      </c>
      <c r="B165" s="84"/>
      <c r="C165" s="103"/>
      <c r="D165" s="104">
        <v>7</v>
      </c>
      <c r="E165" s="79" t="s">
        <v>19</v>
      </c>
      <c r="I165" s="21"/>
      <c r="J165" s="21"/>
      <c r="K165" s="21"/>
      <c r="L165" s="21"/>
      <c r="M165" s="21"/>
      <c r="Y165" s="110"/>
      <c r="Z165" s="108"/>
    </row>
    <row r="166" spans="1:27" ht="20.100000000000001" customHeight="1" x14ac:dyDescent="0.15">
      <c r="A166" s="84"/>
      <c r="B166" s="84"/>
      <c r="C166" s="112"/>
      <c r="D166" s="109"/>
      <c r="E166" s="109"/>
      <c r="F166" s="109"/>
      <c r="G166" s="109"/>
      <c r="H166" s="109"/>
      <c r="I166" s="106"/>
      <c r="J166" s="111" t="s">
        <v>22</v>
      </c>
      <c r="K166" s="110"/>
      <c r="L166" s="110"/>
      <c r="M166" s="110"/>
      <c r="N166" s="110"/>
      <c r="O166" s="110"/>
      <c r="P166" s="110"/>
      <c r="Q166" s="110"/>
      <c r="R166" s="110"/>
      <c r="S166" s="110"/>
      <c r="T166" s="110"/>
      <c r="U166" s="110"/>
      <c r="V166" s="110"/>
      <c r="W166" s="110"/>
      <c r="X166" s="110"/>
      <c r="Y166" s="110"/>
      <c r="Z166" s="108"/>
    </row>
    <row r="167" spans="1:27" ht="20.100000000000001" customHeight="1" x14ac:dyDescent="0.15">
      <c r="A167" s="84">
        <f>IFERROR(IF(AND($I153="する",AND(TRIM($I167)&lt;&gt;"",NOT(AND(ISNUMBER(VALUE(SUBSTITUTE($I167,"-",""))),IFERROR(SEARCH("-",$I167),0)&gt;0)))),1001,0),3)</f>
        <v>0</v>
      </c>
      <c r="B167" s="84"/>
      <c r="C167" s="103"/>
      <c r="D167" s="104">
        <v>8</v>
      </c>
      <c r="E167" s="79" t="s">
        <v>23</v>
      </c>
      <c r="I167" s="21"/>
      <c r="J167" s="21"/>
      <c r="K167" s="21"/>
      <c r="L167" s="21"/>
      <c r="M167" s="21"/>
      <c r="N167" s="110"/>
      <c r="O167" s="110"/>
      <c r="P167" s="110"/>
      <c r="Q167" s="110"/>
      <c r="R167" s="110"/>
      <c r="S167" s="110"/>
      <c r="T167" s="110"/>
      <c r="U167" s="110"/>
      <c r="V167" s="110"/>
      <c r="W167" s="110"/>
      <c r="X167" s="110"/>
      <c r="Y167" s="110"/>
      <c r="Z167" s="108"/>
    </row>
    <row r="168" spans="1:27" ht="20.100000000000001" customHeight="1" x14ac:dyDescent="0.15">
      <c r="A168" s="84"/>
      <c r="B168" s="84"/>
      <c r="C168" s="112"/>
      <c r="D168" s="109"/>
      <c r="E168" s="109"/>
      <c r="F168" s="109"/>
      <c r="G168" s="109"/>
      <c r="H168" s="109"/>
      <c r="I168" s="106"/>
      <c r="J168" s="111" t="s">
        <v>22</v>
      </c>
      <c r="K168" s="110"/>
      <c r="L168" s="110"/>
      <c r="M168" s="110"/>
      <c r="N168" s="110"/>
      <c r="O168" s="110"/>
      <c r="P168" s="110"/>
      <c r="Q168" s="110"/>
      <c r="R168" s="110"/>
      <c r="S168" s="110"/>
      <c r="T168" s="110"/>
      <c r="U168" s="110"/>
      <c r="V168" s="110"/>
      <c r="W168" s="110"/>
      <c r="X168" s="110"/>
      <c r="Y168" s="110"/>
      <c r="Z168" s="108"/>
    </row>
    <row r="169" spans="1:27" ht="20.100000000000001" customHeight="1" x14ac:dyDescent="0.15">
      <c r="A169" s="84">
        <f>IFERROR(IF(AND($I153="する",AND(TRIM($I169)&lt;&gt;"", NOT(IFERROR(SEARCH("@",$I169),0)&gt;0))),1001,0),3)</f>
        <v>0</v>
      </c>
      <c r="B169" s="84"/>
      <c r="C169" s="103"/>
      <c r="D169" s="104">
        <v>9</v>
      </c>
      <c r="E169" s="79" t="s">
        <v>24</v>
      </c>
      <c r="I169" s="21"/>
      <c r="J169" s="21"/>
      <c r="K169" s="21"/>
      <c r="L169" s="21"/>
      <c r="M169" s="21"/>
      <c r="N169" s="21"/>
      <c r="O169" s="21"/>
      <c r="P169" s="21"/>
      <c r="Q169" s="27"/>
      <c r="R169" s="21"/>
      <c r="S169" s="21"/>
      <c r="T169" s="21"/>
      <c r="U169" s="21"/>
      <c r="V169" s="21"/>
      <c r="W169" s="21"/>
      <c r="X169" s="21"/>
      <c r="Y169" s="21"/>
      <c r="Z169" s="108"/>
    </row>
    <row r="170" spans="1:27" ht="20.100000000000001" customHeight="1" x14ac:dyDescent="0.15">
      <c r="A170" s="84"/>
      <c r="B170" s="84"/>
      <c r="C170" s="112"/>
      <c r="D170" s="109"/>
      <c r="E170" s="109"/>
      <c r="F170" s="109"/>
      <c r="G170" s="109"/>
      <c r="H170" s="109"/>
      <c r="I170" s="106"/>
      <c r="J170" s="146" t="s">
        <v>51</v>
      </c>
      <c r="K170" s="144"/>
      <c r="L170" s="110"/>
      <c r="M170" s="110"/>
      <c r="N170" s="110"/>
      <c r="O170" s="110"/>
      <c r="P170" s="110"/>
      <c r="Q170" s="147"/>
      <c r="R170" s="110"/>
      <c r="S170" s="110"/>
      <c r="T170" s="110"/>
      <c r="U170" s="110"/>
      <c r="V170" s="110"/>
      <c r="W170" s="110"/>
      <c r="X170" s="110"/>
      <c r="Y170" s="110"/>
      <c r="Z170" s="108"/>
    </row>
    <row r="171" spans="1:27" ht="20.100000000000001" customHeight="1" x14ac:dyDescent="0.15">
      <c r="A171" s="84"/>
      <c r="B171" s="84"/>
      <c r="C171" s="123"/>
      <c r="D171" s="124"/>
      <c r="E171" s="124"/>
      <c r="F171" s="124"/>
      <c r="G171" s="124"/>
      <c r="H171" s="124"/>
      <c r="I171" s="126"/>
      <c r="J171" s="126"/>
      <c r="K171" s="127"/>
      <c r="L171" s="126"/>
      <c r="M171" s="126"/>
      <c r="N171" s="126"/>
      <c r="O171" s="126"/>
      <c r="P171" s="126"/>
      <c r="Q171" s="126"/>
      <c r="R171" s="126"/>
      <c r="S171" s="126"/>
      <c r="T171" s="126"/>
      <c r="U171" s="126"/>
      <c r="V171" s="126"/>
      <c r="W171" s="126"/>
      <c r="X171" s="126"/>
      <c r="Y171" s="154"/>
      <c r="Z171" s="128"/>
      <c r="AA171" s="138"/>
    </row>
    <row r="172" spans="1:27" ht="20.100000000000001" customHeight="1" x14ac:dyDescent="0.15">
      <c r="A172" s="84"/>
      <c r="B172" s="84"/>
      <c r="C172" s="109"/>
      <c r="D172" s="109"/>
      <c r="E172" s="109"/>
      <c r="F172" s="109"/>
      <c r="G172" s="109"/>
      <c r="H172" s="109"/>
      <c r="I172" s="129"/>
      <c r="J172" s="129"/>
      <c r="K172" s="129"/>
      <c r="L172" s="129"/>
      <c r="M172" s="129"/>
      <c r="N172" s="129"/>
      <c r="O172" s="129"/>
      <c r="P172" s="129"/>
      <c r="Q172" s="129"/>
      <c r="R172" s="129"/>
      <c r="S172" s="129"/>
      <c r="T172" s="129"/>
      <c r="U172" s="129"/>
      <c r="V172" s="129"/>
      <c r="W172" s="129"/>
      <c r="X172" s="129"/>
      <c r="Y172" s="155"/>
      <c r="Z172" s="109"/>
      <c r="AA172" s="138"/>
    </row>
    <row r="173" spans="1:27" ht="20.100000000000001" customHeight="1" x14ac:dyDescent="0.15">
      <c r="A173" s="84"/>
      <c r="B173" s="84"/>
      <c r="C173" s="109"/>
      <c r="D173" s="109"/>
      <c r="E173" s="109"/>
      <c r="F173" s="109"/>
      <c r="G173" s="109"/>
      <c r="H173" s="109"/>
      <c r="I173" s="156"/>
      <c r="J173" s="129"/>
      <c r="K173" s="129"/>
      <c r="L173" s="129"/>
      <c r="M173" s="129"/>
      <c r="N173" s="155"/>
      <c r="O173" s="129"/>
      <c r="P173" s="129"/>
      <c r="Q173" s="129"/>
      <c r="R173" s="155"/>
      <c r="S173" s="129"/>
      <c r="T173" s="129"/>
      <c r="U173" s="129"/>
      <c r="V173" s="129"/>
      <c r="W173" s="129"/>
      <c r="X173" s="129"/>
      <c r="Y173" s="129"/>
      <c r="Z173" s="129"/>
      <c r="AA173" s="129"/>
    </row>
    <row r="174" spans="1:27" ht="20.100000000000001" customHeight="1" x14ac:dyDescent="0.15">
      <c r="A174" s="84"/>
      <c r="B174" s="84"/>
      <c r="C174" s="96" t="s">
        <v>2</v>
      </c>
      <c r="D174" s="97"/>
      <c r="E174" s="97"/>
      <c r="F174" s="97"/>
      <c r="G174" s="97"/>
      <c r="H174" s="98"/>
      <c r="I174" s="157"/>
      <c r="J174" s="158"/>
      <c r="K174" s="158"/>
      <c r="L174" s="158"/>
      <c r="M174" s="158"/>
      <c r="N174" s="158"/>
      <c r="O174" s="158"/>
      <c r="P174" s="158"/>
      <c r="Q174" s="158"/>
      <c r="R174" s="158"/>
      <c r="S174" s="158"/>
      <c r="T174" s="158"/>
      <c r="U174" s="158"/>
      <c r="V174" s="158"/>
      <c r="W174" s="158"/>
      <c r="X174" s="158"/>
      <c r="Y174" s="158"/>
      <c r="Z174" s="158"/>
    </row>
    <row r="175" spans="1:27" ht="20.100000000000001" customHeight="1" x14ac:dyDescent="0.15">
      <c r="A175" s="84"/>
      <c r="B175" s="84"/>
      <c r="C175" s="159"/>
      <c r="D175" s="160"/>
      <c r="E175" s="160"/>
      <c r="F175" s="160"/>
      <c r="G175" s="160"/>
      <c r="H175" s="160"/>
      <c r="Z175" s="152"/>
      <c r="AA175" s="120"/>
    </row>
    <row r="176" spans="1:27" ht="20.100000000000001" customHeight="1" x14ac:dyDescent="0.15">
      <c r="A176" s="95">
        <f>IFERROR(IF(TRIM($I176)="",1001,0),3)</f>
        <v>1001</v>
      </c>
      <c r="B176" s="84"/>
      <c r="C176" s="99"/>
      <c r="D176" s="104">
        <v>1</v>
      </c>
      <c r="E176" s="79" t="s">
        <v>61</v>
      </c>
      <c r="I176" s="21"/>
      <c r="J176" s="28"/>
      <c r="K176" s="28"/>
      <c r="L176" s="28"/>
      <c r="M176" s="28"/>
      <c r="N176" s="161"/>
      <c r="O176" s="161"/>
      <c r="P176" s="161"/>
      <c r="Q176" s="161"/>
      <c r="R176" s="161"/>
      <c r="S176" s="161"/>
      <c r="T176" s="161"/>
      <c r="U176" s="161"/>
      <c r="V176" s="109"/>
      <c r="W176" s="109"/>
      <c r="Z176" s="152"/>
    </row>
    <row r="177" spans="1:27" ht="30" customHeight="1" x14ac:dyDescent="0.15">
      <c r="A177" s="95"/>
      <c r="B177" s="84"/>
      <c r="C177" s="99"/>
      <c r="D177" s="162"/>
      <c r="E177" s="163"/>
      <c r="F177" s="163"/>
      <c r="G177" s="163"/>
      <c r="H177" s="161"/>
      <c r="I177" s="164"/>
      <c r="J177" s="165" t="s">
        <v>62</v>
      </c>
      <c r="K177" s="165"/>
      <c r="L177" s="165"/>
      <c r="M177" s="165"/>
      <c r="N177" s="165"/>
      <c r="O177" s="165"/>
      <c r="P177" s="165"/>
      <c r="Q177" s="165"/>
      <c r="R177" s="165"/>
      <c r="S177" s="165"/>
      <c r="T177" s="165"/>
      <c r="U177" s="165"/>
      <c r="V177" s="165"/>
      <c r="W177" s="165"/>
      <c r="X177" s="165"/>
      <c r="Y177" s="165"/>
      <c r="Z177" s="152"/>
    </row>
    <row r="178" spans="1:27" ht="20.100000000000001" customHeight="1" x14ac:dyDescent="0.15">
      <c r="A178" s="95">
        <f>IFERROR(IF(TRIM($I178)="",1001,0),3)</f>
        <v>1001</v>
      </c>
      <c r="B178" s="84"/>
      <c r="C178" s="99"/>
      <c r="D178" s="104">
        <v>2</v>
      </c>
      <c r="E178" s="79" t="s">
        <v>63</v>
      </c>
      <c r="I178" s="29"/>
      <c r="J178" s="30"/>
      <c r="K178" s="30"/>
      <c r="L178" s="30"/>
      <c r="M178" s="30"/>
      <c r="N178" s="161" t="s">
        <v>46</v>
      </c>
      <c r="O178" s="161"/>
      <c r="P178" s="161"/>
      <c r="Q178" s="161"/>
      <c r="R178" s="161"/>
      <c r="S178" s="161"/>
      <c r="T178" s="161"/>
      <c r="U178" s="161"/>
      <c r="V178" s="109"/>
      <c r="W178" s="109"/>
      <c r="Z178" s="152"/>
    </row>
    <row r="179" spans="1:27" ht="20.100000000000001" customHeight="1" x14ac:dyDescent="0.15">
      <c r="A179" s="95"/>
      <c r="B179" s="84"/>
      <c r="C179" s="99"/>
      <c r="D179" s="162"/>
      <c r="E179" s="163"/>
      <c r="F179" s="163"/>
      <c r="G179" s="163"/>
      <c r="H179" s="161"/>
      <c r="I179" s="164"/>
      <c r="J179" s="111"/>
      <c r="K179" s="111"/>
      <c r="L179" s="111"/>
      <c r="M179" s="111"/>
      <c r="N179" s="111"/>
      <c r="O179" s="111"/>
      <c r="P179" s="111"/>
      <c r="Q179" s="111"/>
      <c r="R179" s="111"/>
      <c r="S179" s="111"/>
      <c r="T179" s="111"/>
      <c r="U179" s="111"/>
      <c r="V179" s="109"/>
      <c r="W179" s="109"/>
      <c r="Z179" s="152"/>
    </row>
    <row r="180" spans="1:27" ht="20.100000000000001" customHeight="1" x14ac:dyDescent="0.15">
      <c r="A180" s="95">
        <f>IFERROR(IF(TRIM($I180)="",1001,0),3)</f>
        <v>1001</v>
      </c>
      <c r="B180" s="84"/>
      <c r="C180" s="99"/>
      <c r="D180" s="104">
        <v>3</v>
      </c>
      <c r="E180" s="79" t="s">
        <v>64</v>
      </c>
      <c r="I180" s="21"/>
      <c r="J180" s="28"/>
      <c r="K180" s="28"/>
      <c r="L180" s="28"/>
      <c r="M180" s="28"/>
      <c r="N180" s="161"/>
      <c r="O180" s="161"/>
      <c r="P180" s="137"/>
      <c r="Q180" s="161"/>
      <c r="R180" s="161"/>
      <c r="S180" s="161"/>
      <c r="T180" s="161"/>
      <c r="U180" s="161"/>
      <c r="V180" s="109"/>
      <c r="W180" s="109"/>
      <c r="Z180" s="152"/>
    </row>
    <row r="181" spans="1:27" ht="30" customHeight="1" x14ac:dyDescent="0.15">
      <c r="A181" s="95"/>
      <c r="B181" s="84"/>
      <c r="C181" s="99"/>
      <c r="D181" s="162"/>
      <c r="E181" s="163"/>
      <c r="F181" s="163"/>
      <c r="G181" s="163"/>
      <c r="H181" s="161"/>
      <c r="I181" s="164"/>
      <c r="J181" s="165" t="s">
        <v>314</v>
      </c>
      <c r="K181" s="166"/>
      <c r="L181" s="166"/>
      <c r="M181" s="166"/>
      <c r="N181" s="166"/>
      <c r="O181" s="166"/>
      <c r="P181" s="166"/>
      <c r="Q181" s="166"/>
      <c r="R181" s="166"/>
      <c r="S181" s="166"/>
      <c r="T181" s="166"/>
      <c r="U181" s="166"/>
      <c r="V181" s="166"/>
      <c r="W181" s="166"/>
      <c r="X181" s="166"/>
      <c r="Y181" s="166"/>
      <c r="Z181" s="152"/>
    </row>
    <row r="182" spans="1:27" ht="20.100000000000001" customHeight="1" x14ac:dyDescent="0.15">
      <c r="A182" s="84"/>
      <c r="B182" s="84"/>
      <c r="C182" s="99"/>
      <c r="D182" s="104">
        <v>4</v>
      </c>
      <c r="E182" s="109" t="s">
        <v>65</v>
      </c>
      <c r="F182" s="100"/>
      <c r="G182" s="100"/>
      <c r="H182" s="100"/>
      <c r="I182" s="109"/>
      <c r="J182" s="109"/>
      <c r="K182" s="109"/>
      <c r="L182" s="109"/>
      <c r="M182" s="109"/>
      <c r="N182" s="109"/>
      <c r="O182" s="109"/>
      <c r="P182" s="109"/>
      <c r="Q182" s="109"/>
      <c r="R182" s="109"/>
      <c r="S182" s="109"/>
      <c r="T182" s="109"/>
      <c r="U182" s="109"/>
      <c r="V182" s="109"/>
      <c r="W182" s="109"/>
      <c r="X182" s="109"/>
      <c r="Y182" s="109"/>
      <c r="Z182" s="108"/>
      <c r="AA182" s="112"/>
    </row>
    <row r="183" spans="1:27" ht="20.100000000000001" customHeight="1" x14ac:dyDescent="0.15">
      <c r="A183" s="84"/>
      <c r="B183" s="84"/>
      <c r="C183" s="103"/>
      <c r="D183" s="152"/>
      <c r="E183" s="167" t="s">
        <v>66</v>
      </c>
      <c r="F183" s="168"/>
      <c r="G183" s="168"/>
      <c r="H183" s="169"/>
      <c r="I183" s="31"/>
      <c r="J183" s="32"/>
      <c r="K183" s="32"/>
      <c r="L183" s="32"/>
      <c r="M183" s="33"/>
      <c r="N183" s="79" t="s">
        <v>46</v>
      </c>
      <c r="Z183" s="152"/>
      <c r="AA183" s="112"/>
    </row>
    <row r="184" spans="1:27" ht="20.100000000000001" customHeight="1" x14ac:dyDescent="0.15">
      <c r="A184" s="84"/>
      <c r="B184" s="84"/>
      <c r="C184" s="103"/>
      <c r="D184" s="152"/>
      <c r="E184" s="170" t="s">
        <v>67</v>
      </c>
      <c r="F184" s="171"/>
      <c r="G184" s="171"/>
      <c r="H184" s="172"/>
      <c r="I184" s="18"/>
      <c r="J184" s="19"/>
      <c r="K184" s="19"/>
      <c r="L184" s="19"/>
      <c r="M184" s="20"/>
      <c r="N184" s="79" t="s">
        <v>46</v>
      </c>
      <c r="Z184" s="152"/>
      <c r="AA184" s="112"/>
    </row>
    <row r="185" spans="1:27" ht="20.100000000000001" customHeight="1" x14ac:dyDescent="0.15">
      <c r="A185" s="84"/>
      <c r="B185" s="84"/>
      <c r="C185" s="103"/>
      <c r="D185" s="104"/>
      <c r="E185" s="109"/>
      <c r="F185" s="109"/>
      <c r="G185" s="109"/>
      <c r="H185" s="109"/>
      <c r="I185" s="173"/>
      <c r="J185" s="173"/>
      <c r="K185" s="173"/>
      <c r="L185" s="174"/>
      <c r="M185" s="174"/>
      <c r="N185" s="174"/>
      <c r="O185" s="173"/>
      <c r="P185" s="173"/>
      <c r="Q185" s="173"/>
      <c r="R185" s="173"/>
      <c r="S185" s="173"/>
      <c r="T185" s="173"/>
      <c r="U185" s="173"/>
      <c r="V185" s="173"/>
      <c r="W185" s="173"/>
      <c r="X185" s="173"/>
      <c r="Y185" s="173"/>
      <c r="Z185" s="175"/>
      <c r="AA185" s="112"/>
    </row>
    <row r="186" spans="1:27" ht="20.100000000000001" customHeight="1" x14ac:dyDescent="0.15">
      <c r="A186" s="84"/>
      <c r="B186" s="84"/>
      <c r="C186" s="123"/>
      <c r="D186" s="124"/>
      <c r="E186" s="124"/>
      <c r="F186" s="124"/>
      <c r="G186" s="124"/>
      <c r="H186" s="124"/>
      <c r="I186" s="124"/>
      <c r="J186" s="126"/>
      <c r="K186" s="126"/>
      <c r="L186" s="126"/>
      <c r="M186" s="148"/>
      <c r="N186" s="126"/>
      <c r="O186" s="126"/>
      <c r="P186" s="148"/>
      <c r="Q186" s="126"/>
      <c r="R186" s="126"/>
      <c r="S186" s="126"/>
      <c r="T186" s="126"/>
      <c r="U186" s="126"/>
      <c r="V186" s="126"/>
      <c r="W186" s="126"/>
      <c r="X186" s="126"/>
      <c r="Y186" s="126"/>
      <c r="Z186" s="176"/>
      <c r="AA186" s="112"/>
    </row>
    <row r="187" spans="1:27" ht="20.100000000000001" customHeight="1" x14ac:dyDescent="0.15">
      <c r="A187" s="84"/>
      <c r="B187" s="84"/>
      <c r="C187" s="109"/>
      <c r="D187" s="109"/>
      <c r="E187" s="109"/>
      <c r="F187" s="109"/>
      <c r="G187" s="109"/>
      <c r="H187" s="109"/>
      <c r="I187" s="109"/>
      <c r="J187" s="129"/>
      <c r="K187" s="129"/>
      <c r="L187" s="129"/>
      <c r="M187" s="149"/>
      <c r="N187" s="129"/>
      <c r="O187" s="129"/>
      <c r="P187" s="149"/>
      <c r="Q187" s="129"/>
      <c r="R187" s="129"/>
      <c r="S187" s="129"/>
      <c r="T187" s="129"/>
      <c r="U187" s="129"/>
      <c r="V187" s="129"/>
      <c r="W187" s="129"/>
      <c r="X187" s="129"/>
      <c r="Y187" s="129"/>
      <c r="Z187" s="129"/>
      <c r="AA187" s="129"/>
    </row>
    <row r="188" spans="1:27" ht="20.100000000000001" customHeight="1" x14ac:dyDescent="0.15">
      <c r="A188" s="95"/>
      <c r="B188" s="84"/>
      <c r="C188" s="109"/>
      <c r="D188" s="109"/>
      <c r="E188" s="109"/>
      <c r="F188" s="109"/>
      <c r="G188" s="109"/>
      <c r="H188" s="109"/>
      <c r="I188" s="129"/>
      <c r="J188" s="109"/>
      <c r="K188" s="109"/>
      <c r="L188" s="137"/>
      <c r="M188" s="109"/>
      <c r="N188" s="109"/>
      <c r="O188" s="109"/>
      <c r="P188" s="109"/>
      <c r="Q188" s="109"/>
      <c r="R188" s="109"/>
      <c r="S188" s="109"/>
      <c r="T188" s="109"/>
      <c r="U188" s="109"/>
      <c r="V188" s="109"/>
      <c r="W188" s="109"/>
      <c r="X188" s="109"/>
      <c r="Y188" s="109"/>
      <c r="Z188" s="109"/>
    </row>
    <row r="189" spans="1:27" ht="20.100000000000001" customHeight="1" x14ac:dyDescent="0.15">
      <c r="A189" s="95"/>
      <c r="B189" s="84"/>
      <c r="C189" s="96" t="s">
        <v>5</v>
      </c>
      <c r="D189" s="97"/>
      <c r="E189" s="97"/>
      <c r="F189" s="97"/>
      <c r="G189" s="97"/>
      <c r="H189" s="97"/>
      <c r="I189" s="98"/>
      <c r="L189" s="130"/>
    </row>
    <row r="190" spans="1:27" ht="20.100000000000001" customHeight="1" x14ac:dyDescent="0.15">
      <c r="A190" s="95"/>
      <c r="B190" s="84"/>
      <c r="C190" s="99"/>
      <c r="D190" s="100"/>
      <c r="E190" s="100"/>
      <c r="F190" s="100"/>
      <c r="G190" s="100"/>
      <c r="H190" s="100"/>
      <c r="I190" s="100"/>
      <c r="J190" s="101"/>
      <c r="K190" s="101"/>
      <c r="L190" s="141"/>
      <c r="M190" s="141"/>
      <c r="N190" s="101"/>
      <c r="O190" s="101"/>
      <c r="P190" s="101"/>
      <c r="Q190" s="101"/>
      <c r="R190" s="101"/>
      <c r="S190" s="101"/>
      <c r="T190" s="101"/>
      <c r="U190" s="101"/>
      <c r="V190" s="101"/>
      <c r="W190" s="101"/>
      <c r="X190" s="101"/>
      <c r="Y190" s="101"/>
      <c r="Z190" s="102"/>
    </row>
    <row r="191" spans="1:27" ht="20.100000000000001" hidden="1" customHeight="1" x14ac:dyDescent="0.15">
      <c r="A191" s="95"/>
      <c r="B191" s="84"/>
      <c r="C191" s="99"/>
      <c r="D191" s="100"/>
      <c r="E191" s="100"/>
      <c r="F191" s="100"/>
      <c r="G191" s="100"/>
      <c r="H191" s="100"/>
      <c r="I191" s="100"/>
      <c r="J191" s="109"/>
      <c r="K191" s="109"/>
      <c r="L191" s="137"/>
      <c r="M191" s="137"/>
      <c r="N191" s="109"/>
      <c r="O191" s="109"/>
      <c r="P191" s="109"/>
      <c r="Q191" s="109"/>
      <c r="R191" s="109"/>
      <c r="S191" s="109"/>
      <c r="T191" s="109"/>
      <c r="U191" s="109"/>
      <c r="V191" s="109"/>
      <c r="W191" s="109"/>
      <c r="X191" s="109"/>
      <c r="Y191" s="109"/>
      <c r="Z191" s="108"/>
    </row>
    <row r="192" spans="1:27" ht="20.100000000000001" customHeight="1" x14ac:dyDescent="0.15">
      <c r="A192" s="95"/>
      <c r="B192" s="84"/>
      <c r="C192" s="103"/>
      <c r="D192" s="104">
        <v>1</v>
      </c>
      <c r="E192" s="79" t="s">
        <v>68</v>
      </c>
      <c r="J192" s="110"/>
      <c r="K192" s="110"/>
      <c r="L192" s="145"/>
      <c r="M192" s="110"/>
      <c r="N192" s="110"/>
      <c r="O192" s="145"/>
      <c r="P192" s="110"/>
      <c r="Q192" s="110"/>
      <c r="R192" s="145"/>
      <c r="S192" s="110"/>
      <c r="T192" s="110"/>
      <c r="U192" s="110"/>
      <c r="V192" s="110"/>
      <c r="W192" s="110"/>
      <c r="X192" s="110"/>
      <c r="Y192" s="110"/>
      <c r="Z192" s="108"/>
    </row>
    <row r="193" spans="1:31" ht="75" customHeight="1" x14ac:dyDescent="0.15">
      <c r="A193" s="95"/>
      <c r="B193" s="84"/>
      <c r="C193" s="99"/>
      <c r="E193" s="177" t="s">
        <v>307</v>
      </c>
      <c r="F193" s="177"/>
      <c r="G193" s="177"/>
      <c r="H193" s="177"/>
      <c r="I193" s="177"/>
      <c r="J193" s="177"/>
      <c r="K193" s="177"/>
      <c r="L193" s="177"/>
      <c r="M193" s="177"/>
      <c r="N193" s="177"/>
      <c r="O193" s="177"/>
      <c r="P193" s="177"/>
      <c r="Q193" s="177"/>
      <c r="R193" s="177"/>
      <c r="S193" s="177"/>
      <c r="T193" s="177"/>
      <c r="U193" s="177"/>
      <c r="V193" s="177"/>
      <c r="W193" s="177"/>
      <c r="X193" s="177"/>
      <c r="Y193" s="177"/>
      <c r="Z193" s="108"/>
    </row>
    <row r="194" spans="1:31" ht="20.100000000000001" customHeight="1" x14ac:dyDescent="0.15">
      <c r="A194" s="95">
        <f>IFERROR(IF(OR(COUNTIF($H195:$H366,"①")&lt;&gt;1, COUNTIF($H195:$H366,"②")&gt;1),1001,0),3)</f>
        <v>1001</v>
      </c>
      <c r="B194" s="288"/>
      <c r="C194" s="99"/>
      <c r="E194" s="178" t="s">
        <v>267</v>
      </c>
      <c r="F194" s="179"/>
      <c r="G194" s="180"/>
      <c r="H194" s="181" t="s">
        <v>271</v>
      </c>
      <c r="I194" s="181"/>
      <c r="J194" s="182" t="s">
        <v>268</v>
      </c>
      <c r="K194" s="179"/>
      <c r="L194" s="179"/>
      <c r="M194" s="179"/>
      <c r="N194" s="179"/>
      <c r="O194" s="179"/>
      <c r="P194" s="180"/>
      <c r="Q194" s="181" t="s">
        <v>266</v>
      </c>
      <c r="R194" s="181"/>
      <c r="S194" s="183" t="s">
        <v>306</v>
      </c>
      <c r="T194" s="184"/>
      <c r="U194" s="184"/>
      <c r="V194" s="184"/>
      <c r="W194" s="184"/>
      <c r="X194" s="184"/>
      <c r="Y194" s="185"/>
      <c r="Z194" s="108"/>
      <c r="AB194" s="186" t="s">
        <v>308</v>
      </c>
      <c r="AC194" s="187" t="s">
        <v>310</v>
      </c>
      <c r="AD194" s="187" t="s">
        <v>309</v>
      </c>
      <c r="AE194" s="187" t="s">
        <v>311</v>
      </c>
    </row>
    <row r="195" spans="1:31" ht="19.899999999999999" customHeight="1" x14ac:dyDescent="0.15">
      <c r="A195" s="188">
        <f>IFERROR(IF($AE195,1001,0),3)</f>
        <v>0</v>
      </c>
      <c r="B195" s="152"/>
      <c r="D195" s="152"/>
      <c r="E195" s="189" t="s">
        <v>240</v>
      </c>
      <c r="F195" s="190"/>
      <c r="G195" s="190"/>
      <c r="H195" s="74"/>
      <c r="I195" s="75"/>
      <c r="J195" s="191">
        <v>10</v>
      </c>
      <c r="K195" s="192" t="s">
        <v>69</v>
      </c>
      <c r="L195" s="193"/>
      <c r="M195" s="193"/>
      <c r="N195" s="193"/>
      <c r="O195" s="193"/>
      <c r="P195" s="194"/>
      <c r="Q195" s="13"/>
      <c r="R195" s="14"/>
      <c r="S195" s="38"/>
      <c r="T195" s="39"/>
      <c r="U195" s="39"/>
      <c r="V195" s="39"/>
      <c r="W195" s="39"/>
      <c r="X195" s="39"/>
      <c r="Y195" s="40"/>
      <c r="Z195" s="152"/>
      <c r="AB195" s="195">
        <f>COUNTIF($Q195:$Q202,"○")</f>
        <v>0</v>
      </c>
      <c r="AC195" s="195" t="b">
        <f>OR(AND(TRIM(H195)&lt;&gt;"",AB195&lt;1),AND(TRIM(H195)="",AB195&gt;0))</f>
        <v>0</v>
      </c>
      <c r="AD195" s="195" t="b">
        <f>AND(Q195&lt;&gt;"○",TRIM(S195)&lt;&gt;"")</f>
        <v>0</v>
      </c>
      <c r="AE195" s="195" t="b">
        <f>OR(AC195:AD202)</f>
        <v>0</v>
      </c>
    </row>
    <row r="196" spans="1:31" ht="19.899999999999999" customHeight="1" x14ac:dyDescent="0.15">
      <c r="B196" s="152"/>
      <c r="D196" s="152"/>
      <c r="E196" s="196"/>
      <c r="F196" s="197"/>
      <c r="G196" s="197"/>
      <c r="H196" s="9"/>
      <c r="I196" s="10"/>
      <c r="J196" s="198">
        <v>20</v>
      </c>
      <c r="K196" s="199" t="s">
        <v>70</v>
      </c>
      <c r="L196" s="200"/>
      <c r="M196" s="200"/>
      <c r="N196" s="200"/>
      <c r="O196" s="200"/>
      <c r="P196" s="201"/>
      <c r="Q196" s="5"/>
      <c r="R196" s="6"/>
      <c r="S196" s="15"/>
      <c r="T196" s="16"/>
      <c r="U196" s="16"/>
      <c r="V196" s="16"/>
      <c r="W196" s="16"/>
      <c r="X196" s="16"/>
      <c r="Y196" s="17"/>
      <c r="Z196" s="152"/>
      <c r="AC196" s="202" t="b">
        <f>AC195</f>
        <v>0</v>
      </c>
      <c r="AD196" s="195" t="b">
        <f t="shared" ref="AD196:AD259" si="0">AND(Q196&lt;&gt;"○",TRIM(S196)&lt;&gt;"")</f>
        <v>0</v>
      </c>
    </row>
    <row r="197" spans="1:31" ht="19.899999999999999" customHeight="1" x14ac:dyDescent="0.15">
      <c r="B197" s="152"/>
      <c r="D197" s="152"/>
      <c r="E197" s="196"/>
      <c r="F197" s="197"/>
      <c r="G197" s="197"/>
      <c r="H197" s="9"/>
      <c r="I197" s="10"/>
      <c r="J197" s="198">
        <v>30</v>
      </c>
      <c r="K197" s="199" t="s">
        <v>71</v>
      </c>
      <c r="L197" s="200"/>
      <c r="M197" s="200"/>
      <c r="N197" s="200"/>
      <c r="O197" s="200"/>
      <c r="P197" s="201"/>
      <c r="Q197" s="5"/>
      <c r="R197" s="6"/>
      <c r="S197" s="15"/>
      <c r="T197" s="16"/>
      <c r="U197" s="16"/>
      <c r="V197" s="16"/>
      <c r="W197" s="16"/>
      <c r="X197" s="16"/>
      <c r="Y197" s="17"/>
      <c r="Z197" s="152"/>
      <c r="AC197" s="202" t="b">
        <f t="shared" ref="AC197:AC202" si="1">AC196</f>
        <v>0</v>
      </c>
      <c r="AD197" s="195" t="b">
        <f t="shared" si="0"/>
        <v>0</v>
      </c>
    </row>
    <row r="198" spans="1:31" ht="19.899999999999999" customHeight="1" x14ac:dyDescent="0.15">
      <c r="B198" s="152"/>
      <c r="D198" s="152"/>
      <c r="E198" s="196"/>
      <c r="F198" s="197"/>
      <c r="G198" s="197"/>
      <c r="H198" s="9"/>
      <c r="I198" s="10"/>
      <c r="J198" s="198">
        <v>40</v>
      </c>
      <c r="K198" s="199" t="s">
        <v>72</v>
      </c>
      <c r="L198" s="200"/>
      <c r="M198" s="200"/>
      <c r="N198" s="200"/>
      <c r="O198" s="200"/>
      <c r="P198" s="201"/>
      <c r="Q198" s="5"/>
      <c r="R198" s="6"/>
      <c r="S198" s="15"/>
      <c r="T198" s="16"/>
      <c r="U198" s="16"/>
      <c r="V198" s="16"/>
      <c r="W198" s="16"/>
      <c r="X198" s="16"/>
      <c r="Y198" s="17"/>
      <c r="Z198" s="152"/>
      <c r="AC198" s="202" t="b">
        <f t="shared" si="1"/>
        <v>0</v>
      </c>
      <c r="AD198" s="195" t="b">
        <f t="shared" si="0"/>
        <v>0</v>
      </c>
    </row>
    <row r="199" spans="1:31" ht="19.899999999999999" customHeight="1" x14ac:dyDescent="0.15">
      <c r="B199" s="152"/>
      <c r="D199" s="152"/>
      <c r="E199" s="196"/>
      <c r="F199" s="197"/>
      <c r="G199" s="197"/>
      <c r="H199" s="9"/>
      <c r="I199" s="10"/>
      <c r="J199" s="198">
        <v>50</v>
      </c>
      <c r="K199" s="199" t="s">
        <v>73</v>
      </c>
      <c r="L199" s="200"/>
      <c r="M199" s="200"/>
      <c r="N199" s="200"/>
      <c r="O199" s="200"/>
      <c r="P199" s="201"/>
      <c r="Q199" s="5"/>
      <c r="R199" s="6"/>
      <c r="S199" s="15"/>
      <c r="T199" s="16"/>
      <c r="U199" s="16"/>
      <c r="V199" s="16"/>
      <c r="W199" s="16"/>
      <c r="X199" s="16"/>
      <c r="Y199" s="17"/>
      <c r="Z199" s="152"/>
      <c r="AC199" s="202" t="b">
        <f t="shared" si="1"/>
        <v>0</v>
      </c>
      <c r="AD199" s="195" t="b">
        <f t="shared" si="0"/>
        <v>0</v>
      </c>
    </row>
    <row r="200" spans="1:31" ht="19.899999999999999" customHeight="1" x14ac:dyDescent="0.15">
      <c r="B200" s="152"/>
      <c r="D200" s="152"/>
      <c r="E200" s="196"/>
      <c r="F200" s="197"/>
      <c r="G200" s="197"/>
      <c r="H200" s="9"/>
      <c r="I200" s="10"/>
      <c r="J200" s="198">
        <v>60</v>
      </c>
      <c r="K200" s="199" t="s">
        <v>74</v>
      </c>
      <c r="L200" s="200"/>
      <c r="M200" s="200"/>
      <c r="N200" s="200"/>
      <c r="O200" s="200"/>
      <c r="P200" s="201"/>
      <c r="Q200" s="5"/>
      <c r="R200" s="6"/>
      <c r="S200" s="15"/>
      <c r="T200" s="16"/>
      <c r="U200" s="16"/>
      <c r="V200" s="16"/>
      <c r="W200" s="16"/>
      <c r="X200" s="16"/>
      <c r="Y200" s="17"/>
      <c r="Z200" s="152"/>
      <c r="AC200" s="202" t="b">
        <f t="shared" si="1"/>
        <v>0</v>
      </c>
      <c r="AD200" s="195" t="b">
        <f t="shared" si="0"/>
        <v>0</v>
      </c>
    </row>
    <row r="201" spans="1:31" ht="19.899999999999999" customHeight="1" x14ac:dyDescent="0.15">
      <c r="B201" s="152"/>
      <c r="D201" s="152"/>
      <c r="E201" s="196"/>
      <c r="F201" s="197"/>
      <c r="G201" s="197"/>
      <c r="H201" s="9"/>
      <c r="I201" s="10"/>
      <c r="J201" s="198">
        <v>70</v>
      </c>
      <c r="K201" s="199" t="s">
        <v>75</v>
      </c>
      <c r="L201" s="200"/>
      <c r="M201" s="200"/>
      <c r="N201" s="200"/>
      <c r="O201" s="200"/>
      <c r="P201" s="201"/>
      <c r="Q201" s="5"/>
      <c r="R201" s="6"/>
      <c r="S201" s="15"/>
      <c r="T201" s="16"/>
      <c r="U201" s="16"/>
      <c r="V201" s="16"/>
      <c r="W201" s="16"/>
      <c r="X201" s="16"/>
      <c r="Y201" s="17"/>
      <c r="Z201" s="152"/>
      <c r="AC201" s="202" t="b">
        <f t="shared" si="1"/>
        <v>0</v>
      </c>
      <c r="AD201" s="195" t="b">
        <f t="shared" si="0"/>
        <v>0</v>
      </c>
    </row>
    <row r="202" spans="1:31" ht="19.899999999999999" customHeight="1" x14ac:dyDescent="0.15">
      <c r="A202" s="188">
        <f>IFERROR(IF(AND($Q202="○", TRIM($S202)=""),1001,0),3)</f>
        <v>0</v>
      </c>
      <c r="B202" s="152"/>
      <c r="D202" s="152"/>
      <c r="E202" s="196"/>
      <c r="F202" s="197"/>
      <c r="G202" s="197"/>
      <c r="H202" s="11"/>
      <c r="I202" s="12"/>
      <c r="J202" s="198">
        <v>999</v>
      </c>
      <c r="K202" s="199" t="s">
        <v>272</v>
      </c>
      <c r="L202" s="200"/>
      <c r="M202" s="200"/>
      <c r="N202" s="200"/>
      <c r="O202" s="200"/>
      <c r="P202" s="201"/>
      <c r="Q202" s="5"/>
      <c r="R202" s="6"/>
      <c r="S202" s="15"/>
      <c r="T202" s="16"/>
      <c r="U202" s="16"/>
      <c r="V202" s="16"/>
      <c r="W202" s="16"/>
      <c r="X202" s="16"/>
      <c r="Y202" s="17"/>
      <c r="Z202" s="152"/>
      <c r="AC202" s="202" t="b">
        <f t="shared" si="1"/>
        <v>0</v>
      </c>
      <c r="AD202" s="195" t="b">
        <f t="shared" si="0"/>
        <v>0</v>
      </c>
    </row>
    <row r="203" spans="1:31" ht="19.899999999999999" customHeight="1" x14ac:dyDescent="0.15">
      <c r="A203" s="188">
        <f>IFERROR(IF($AE203,1001,0),3)</f>
        <v>0</v>
      </c>
      <c r="B203" s="152"/>
      <c r="D203" s="152"/>
      <c r="E203" s="203" t="s">
        <v>241</v>
      </c>
      <c r="F203" s="204"/>
      <c r="G203" s="204"/>
      <c r="H203" s="7"/>
      <c r="I203" s="8"/>
      <c r="J203" s="198">
        <v>10</v>
      </c>
      <c r="K203" s="199" t="s">
        <v>76</v>
      </c>
      <c r="L203" s="200"/>
      <c r="M203" s="200"/>
      <c r="N203" s="200"/>
      <c r="O203" s="200"/>
      <c r="P203" s="201"/>
      <c r="Q203" s="5"/>
      <c r="R203" s="6"/>
      <c r="S203" s="15"/>
      <c r="T203" s="16"/>
      <c r="U203" s="16"/>
      <c r="V203" s="16"/>
      <c r="W203" s="16"/>
      <c r="X203" s="16"/>
      <c r="Y203" s="17"/>
      <c r="Z203" s="152"/>
      <c r="AB203" s="195">
        <f>COUNTIF($Q203:$Q209,"○")</f>
        <v>0</v>
      </c>
      <c r="AC203" s="195" t="b">
        <f>OR(AND(TRIM(H203)&lt;&gt;"",AB203&lt;1),AND(TRIM(H203)="",AB203&gt;0))</f>
        <v>0</v>
      </c>
      <c r="AD203" s="195" t="b">
        <f t="shared" si="0"/>
        <v>0</v>
      </c>
      <c r="AE203" s="195" t="b">
        <f>OR(AC203:AD209)</f>
        <v>0</v>
      </c>
    </row>
    <row r="204" spans="1:31" ht="19.899999999999999" customHeight="1" x14ac:dyDescent="0.15">
      <c r="B204" s="152"/>
      <c r="D204" s="152"/>
      <c r="E204" s="203"/>
      <c r="F204" s="204"/>
      <c r="G204" s="204"/>
      <c r="H204" s="9"/>
      <c r="I204" s="10"/>
      <c r="J204" s="198">
        <v>20</v>
      </c>
      <c r="K204" s="199" t="s">
        <v>77</v>
      </c>
      <c r="L204" s="200"/>
      <c r="M204" s="200"/>
      <c r="N204" s="200"/>
      <c r="O204" s="200"/>
      <c r="P204" s="201"/>
      <c r="Q204" s="5"/>
      <c r="R204" s="6"/>
      <c r="S204" s="15"/>
      <c r="T204" s="16"/>
      <c r="U204" s="16"/>
      <c r="V204" s="16"/>
      <c r="W204" s="16"/>
      <c r="X204" s="16"/>
      <c r="Y204" s="17"/>
      <c r="Z204" s="152"/>
      <c r="AC204" s="202" t="b">
        <f t="shared" ref="AC204:AC267" si="2">AC203</f>
        <v>0</v>
      </c>
      <c r="AD204" s="195" t="b">
        <f t="shared" si="0"/>
        <v>0</v>
      </c>
    </row>
    <row r="205" spans="1:31" ht="19.899999999999999" customHeight="1" x14ac:dyDescent="0.15">
      <c r="B205" s="152"/>
      <c r="D205" s="152"/>
      <c r="E205" s="203"/>
      <c r="F205" s="204"/>
      <c r="G205" s="204"/>
      <c r="H205" s="9"/>
      <c r="I205" s="10"/>
      <c r="J205" s="198">
        <v>30</v>
      </c>
      <c r="K205" s="199" t="s">
        <v>78</v>
      </c>
      <c r="L205" s="200"/>
      <c r="M205" s="200"/>
      <c r="N205" s="200"/>
      <c r="O205" s="200"/>
      <c r="P205" s="201"/>
      <c r="Q205" s="5"/>
      <c r="R205" s="6"/>
      <c r="S205" s="15"/>
      <c r="T205" s="16"/>
      <c r="U205" s="16"/>
      <c r="V205" s="16"/>
      <c r="W205" s="16"/>
      <c r="X205" s="16"/>
      <c r="Y205" s="17"/>
      <c r="Z205" s="152"/>
      <c r="AC205" s="202" t="b">
        <f t="shared" si="2"/>
        <v>0</v>
      </c>
      <c r="AD205" s="195" t="b">
        <f t="shared" si="0"/>
        <v>0</v>
      </c>
    </row>
    <row r="206" spans="1:31" ht="19.899999999999999" customHeight="1" x14ac:dyDescent="0.15">
      <c r="B206" s="152"/>
      <c r="D206" s="152"/>
      <c r="E206" s="203"/>
      <c r="F206" s="204"/>
      <c r="G206" s="204"/>
      <c r="H206" s="9"/>
      <c r="I206" s="10"/>
      <c r="J206" s="198">
        <v>40</v>
      </c>
      <c r="K206" s="199" t="s">
        <v>79</v>
      </c>
      <c r="L206" s="200"/>
      <c r="M206" s="200"/>
      <c r="N206" s="200"/>
      <c r="O206" s="200"/>
      <c r="P206" s="201"/>
      <c r="Q206" s="5"/>
      <c r="R206" s="6"/>
      <c r="S206" s="15"/>
      <c r="T206" s="16"/>
      <c r="U206" s="16"/>
      <c r="V206" s="16"/>
      <c r="W206" s="16"/>
      <c r="X206" s="16"/>
      <c r="Y206" s="17"/>
      <c r="Z206" s="152"/>
      <c r="AC206" s="202" t="b">
        <f t="shared" si="2"/>
        <v>0</v>
      </c>
      <c r="AD206" s="195" t="b">
        <f t="shared" si="0"/>
        <v>0</v>
      </c>
    </row>
    <row r="207" spans="1:31" ht="19.899999999999999" customHeight="1" x14ac:dyDescent="0.15">
      <c r="B207" s="152"/>
      <c r="D207" s="152"/>
      <c r="E207" s="203"/>
      <c r="F207" s="204"/>
      <c r="G207" s="204"/>
      <c r="H207" s="9"/>
      <c r="I207" s="10"/>
      <c r="J207" s="198">
        <v>50</v>
      </c>
      <c r="K207" s="199" t="s">
        <v>80</v>
      </c>
      <c r="L207" s="200"/>
      <c r="M207" s="200"/>
      <c r="N207" s="200"/>
      <c r="O207" s="200"/>
      <c r="P207" s="201"/>
      <c r="Q207" s="5"/>
      <c r="R207" s="6"/>
      <c r="S207" s="15"/>
      <c r="T207" s="16"/>
      <c r="U207" s="16"/>
      <c r="V207" s="16"/>
      <c r="W207" s="16"/>
      <c r="X207" s="16"/>
      <c r="Y207" s="17"/>
      <c r="Z207" s="152"/>
      <c r="AC207" s="202" t="b">
        <f t="shared" si="2"/>
        <v>0</v>
      </c>
      <c r="AD207" s="195" t="b">
        <f t="shared" si="0"/>
        <v>0</v>
      </c>
    </row>
    <row r="208" spans="1:31" ht="19.899999999999999" customHeight="1" x14ac:dyDescent="0.15">
      <c r="B208" s="152"/>
      <c r="D208" s="152"/>
      <c r="E208" s="203"/>
      <c r="F208" s="204"/>
      <c r="G208" s="204"/>
      <c r="H208" s="9"/>
      <c r="I208" s="10"/>
      <c r="J208" s="198">
        <v>60</v>
      </c>
      <c r="K208" s="199" t="s">
        <v>81</v>
      </c>
      <c r="L208" s="200"/>
      <c r="M208" s="200"/>
      <c r="N208" s="200"/>
      <c r="O208" s="200"/>
      <c r="P208" s="201"/>
      <c r="Q208" s="5"/>
      <c r="R208" s="6"/>
      <c r="S208" s="15"/>
      <c r="T208" s="16"/>
      <c r="U208" s="16"/>
      <c r="V208" s="16"/>
      <c r="W208" s="16"/>
      <c r="X208" s="16"/>
      <c r="Y208" s="17"/>
      <c r="Z208" s="152"/>
      <c r="AC208" s="202" t="b">
        <f t="shared" si="2"/>
        <v>0</v>
      </c>
      <c r="AD208" s="195" t="b">
        <f t="shared" si="0"/>
        <v>0</v>
      </c>
    </row>
    <row r="209" spans="1:31" ht="19.899999999999999" customHeight="1" x14ac:dyDescent="0.15">
      <c r="A209" s="188">
        <f>IFERROR(IF(AND($Q209="○", TRIM($S209)=""),1001,0),3)</f>
        <v>0</v>
      </c>
      <c r="B209" s="152"/>
      <c r="D209" s="152"/>
      <c r="E209" s="203"/>
      <c r="F209" s="204"/>
      <c r="G209" s="204"/>
      <c r="H209" s="11"/>
      <c r="I209" s="12"/>
      <c r="J209" s="198">
        <v>999</v>
      </c>
      <c r="K209" s="199" t="s">
        <v>272</v>
      </c>
      <c r="L209" s="200"/>
      <c r="M209" s="200"/>
      <c r="N209" s="200"/>
      <c r="O209" s="200"/>
      <c r="P209" s="201"/>
      <c r="Q209" s="5"/>
      <c r="R209" s="6"/>
      <c r="S209" s="15"/>
      <c r="T209" s="16"/>
      <c r="U209" s="16"/>
      <c r="V209" s="16"/>
      <c r="W209" s="16"/>
      <c r="X209" s="16"/>
      <c r="Y209" s="17"/>
      <c r="Z209" s="152"/>
      <c r="AC209" s="202" t="b">
        <f t="shared" si="2"/>
        <v>0</v>
      </c>
      <c r="AD209" s="195" t="b">
        <f t="shared" si="0"/>
        <v>0</v>
      </c>
    </row>
    <row r="210" spans="1:31" ht="19.899999999999999" customHeight="1" x14ac:dyDescent="0.15">
      <c r="A210" s="188">
        <f>IFERROR(IF($AE210,1001,0),3)</f>
        <v>0</v>
      </c>
      <c r="B210" s="152"/>
      <c r="D210" s="152"/>
      <c r="E210" s="203" t="s">
        <v>242</v>
      </c>
      <c r="F210" s="204"/>
      <c r="G210" s="204"/>
      <c r="H210" s="7"/>
      <c r="I210" s="8"/>
      <c r="J210" s="198">
        <v>10</v>
      </c>
      <c r="K210" s="199" t="s">
        <v>82</v>
      </c>
      <c r="L210" s="200"/>
      <c r="M210" s="200"/>
      <c r="N210" s="200"/>
      <c r="O210" s="200"/>
      <c r="P210" s="201"/>
      <c r="Q210" s="5"/>
      <c r="R210" s="6"/>
      <c r="S210" s="15"/>
      <c r="T210" s="16"/>
      <c r="U210" s="16"/>
      <c r="V210" s="16"/>
      <c r="W210" s="16"/>
      <c r="X210" s="16"/>
      <c r="Y210" s="17"/>
      <c r="Z210" s="152"/>
      <c r="AB210" s="195">
        <f>COUNTIF($Q210:$Q217,"○")</f>
        <v>0</v>
      </c>
      <c r="AC210" s="195" t="b">
        <f>OR(AND(TRIM(H210)&lt;&gt;"",AB210&lt;1),AND(TRIM(H210)="",AB210&gt;0))</f>
        <v>0</v>
      </c>
      <c r="AD210" s="195" t="b">
        <f t="shared" si="0"/>
        <v>0</v>
      </c>
      <c r="AE210" s="195" t="b">
        <f>OR(AC210:AD217)</f>
        <v>0</v>
      </c>
    </row>
    <row r="211" spans="1:31" ht="19.899999999999999" customHeight="1" x14ac:dyDescent="0.15">
      <c r="B211" s="152"/>
      <c r="D211" s="152"/>
      <c r="E211" s="203"/>
      <c r="F211" s="204"/>
      <c r="G211" s="204"/>
      <c r="H211" s="9"/>
      <c r="I211" s="10"/>
      <c r="J211" s="198">
        <v>20</v>
      </c>
      <c r="K211" s="199" t="s">
        <v>83</v>
      </c>
      <c r="L211" s="200"/>
      <c r="M211" s="200"/>
      <c r="N211" s="200"/>
      <c r="O211" s="200"/>
      <c r="P211" s="201"/>
      <c r="Q211" s="5"/>
      <c r="R211" s="6"/>
      <c r="S211" s="15"/>
      <c r="T211" s="16"/>
      <c r="U211" s="16"/>
      <c r="V211" s="16"/>
      <c r="W211" s="16"/>
      <c r="X211" s="16"/>
      <c r="Y211" s="17"/>
      <c r="Z211" s="152"/>
      <c r="AC211" s="202" t="b">
        <f t="shared" si="2"/>
        <v>0</v>
      </c>
      <c r="AD211" s="195" t="b">
        <f t="shared" si="0"/>
        <v>0</v>
      </c>
    </row>
    <row r="212" spans="1:31" ht="19.899999999999999" customHeight="1" x14ac:dyDescent="0.15">
      <c r="B212" s="152"/>
      <c r="D212" s="152"/>
      <c r="E212" s="203"/>
      <c r="F212" s="204"/>
      <c r="G212" s="204"/>
      <c r="H212" s="9"/>
      <c r="I212" s="10"/>
      <c r="J212" s="198">
        <v>30</v>
      </c>
      <c r="K212" s="199" t="s">
        <v>84</v>
      </c>
      <c r="L212" s="200"/>
      <c r="M212" s="200"/>
      <c r="N212" s="200"/>
      <c r="O212" s="200"/>
      <c r="P212" s="201"/>
      <c r="Q212" s="5"/>
      <c r="R212" s="6"/>
      <c r="S212" s="15"/>
      <c r="T212" s="16"/>
      <c r="U212" s="16"/>
      <c r="V212" s="16"/>
      <c r="W212" s="16"/>
      <c r="X212" s="16"/>
      <c r="Y212" s="17"/>
      <c r="Z212" s="152"/>
      <c r="AC212" s="202" t="b">
        <f t="shared" si="2"/>
        <v>0</v>
      </c>
      <c r="AD212" s="195" t="b">
        <f t="shared" si="0"/>
        <v>0</v>
      </c>
    </row>
    <row r="213" spans="1:31" ht="19.899999999999999" customHeight="1" x14ac:dyDescent="0.15">
      <c r="B213" s="152"/>
      <c r="D213" s="152"/>
      <c r="E213" s="203"/>
      <c r="F213" s="204"/>
      <c r="G213" s="204"/>
      <c r="H213" s="9"/>
      <c r="I213" s="10"/>
      <c r="J213" s="198">
        <v>40</v>
      </c>
      <c r="K213" s="199" t="s">
        <v>85</v>
      </c>
      <c r="L213" s="200"/>
      <c r="M213" s="200"/>
      <c r="N213" s="200"/>
      <c r="O213" s="200"/>
      <c r="P213" s="201"/>
      <c r="Q213" s="5"/>
      <c r="R213" s="6"/>
      <c r="S213" s="15"/>
      <c r="T213" s="16"/>
      <c r="U213" s="16"/>
      <c r="V213" s="16"/>
      <c r="W213" s="16"/>
      <c r="X213" s="16"/>
      <c r="Y213" s="17"/>
      <c r="Z213" s="152"/>
      <c r="AC213" s="202" t="b">
        <f t="shared" si="2"/>
        <v>0</v>
      </c>
      <c r="AD213" s="195" t="b">
        <f t="shared" si="0"/>
        <v>0</v>
      </c>
    </row>
    <row r="214" spans="1:31" ht="19.899999999999999" customHeight="1" x14ac:dyDescent="0.15">
      <c r="B214" s="152"/>
      <c r="D214" s="152"/>
      <c r="E214" s="203"/>
      <c r="F214" s="204"/>
      <c r="G214" s="204"/>
      <c r="H214" s="9"/>
      <c r="I214" s="10"/>
      <c r="J214" s="198">
        <v>50</v>
      </c>
      <c r="K214" s="199" t="s">
        <v>86</v>
      </c>
      <c r="L214" s="200"/>
      <c r="M214" s="200"/>
      <c r="N214" s="200"/>
      <c r="O214" s="200"/>
      <c r="P214" s="201"/>
      <c r="Q214" s="5"/>
      <c r="R214" s="6"/>
      <c r="S214" s="15"/>
      <c r="T214" s="16"/>
      <c r="U214" s="16"/>
      <c r="V214" s="16"/>
      <c r="W214" s="16"/>
      <c r="X214" s="16"/>
      <c r="Y214" s="17"/>
      <c r="Z214" s="152"/>
      <c r="AC214" s="202" t="b">
        <f t="shared" si="2"/>
        <v>0</v>
      </c>
      <c r="AD214" s="195" t="b">
        <f t="shared" si="0"/>
        <v>0</v>
      </c>
    </row>
    <row r="215" spans="1:31" ht="19.899999999999999" customHeight="1" x14ac:dyDescent="0.15">
      <c r="B215" s="152"/>
      <c r="D215" s="152"/>
      <c r="E215" s="203"/>
      <c r="F215" s="204"/>
      <c r="G215" s="204"/>
      <c r="H215" s="9"/>
      <c r="I215" s="10"/>
      <c r="J215" s="198">
        <v>60</v>
      </c>
      <c r="K215" s="199" t="s">
        <v>87</v>
      </c>
      <c r="L215" s="200"/>
      <c r="M215" s="200"/>
      <c r="N215" s="200"/>
      <c r="O215" s="200"/>
      <c r="P215" s="201"/>
      <c r="Q215" s="5"/>
      <c r="R215" s="6"/>
      <c r="S215" s="15"/>
      <c r="T215" s="16"/>
      <c r="U215" s="16"/>
      <c r="V215" s="16"/>
      <c r="W215" s="16"/>
      <c r="X215" s="16"/>
      <c r="Y215" s="17"/>
      <c r="Z215" s="152"/>
      <c r="AC215" s="202" t="b">
        <f t="shared" si="2"/>
        <v>0</v>
      </c>
      <c r="AD215" s="195" t="b">
        <f t="shared" si="0"/>
        <v>0</v>
      </c>
    </row>
    <row r="216" spans="1:31" ht="19.899999999999999" customHeight="1" x14ac:dyDescent="0.15">
      <c r="B216" s="152"/>
      <c r="D216" s="152"/>
      <c r="E216" s="203"/>
      <c r="F216" s="204"/>
      <c r="G216" s="204"/>
      <c r="H216" s="9"/>
      <c r="I216" s="10"/>
      <c r="J216" s="198">
        <v>70</v>
      </c>
      <c r="K216" s="199" t="s">
        <v>88</v>
      </c>
      <c r="L216" s="200"/>
      <c r="M216" s="200"/>
      <c r="N216" s="200"/>
      <c r="O216" s="200"/>
      <c r="P216" s="201"/>
      <c r="Q216" s="5"/>
      <c r="R216" s="6"/>
      <c r="S216" s="15"/>
      <c r="T216" s="16"/>
      <c r="U216" s="16"/>
      <c r="V216" s="16"/>
      <c r="W216" s="16"/>
      <c r="X216" s="16"/>
      <c r="Y216" s="17"/>
      <c r="Z216" s="152"/>
      <c r="AC216" s="202" t="b">
        <f t="shared" si="2"/>
        <v>0</v>
      </c>
      <c r="AD216" s="195" t="b">
        <f t="shared" si="0"/>
        <v>0</v>
      </c>
    </row>
    <row r="217" spans="1:31" ht="19.899999999999999" customHeight="1" x14ac:dyDescent="0.15">
      <c r="A217" s="188">
        <f>IFERROR(IF(AND($Q217="○", TRIM($S217)=""),1001,0),3)</f>
        <v>0</v>
      </c>
      <c r="B217" s="152"/>
      <c r="D217" s="152"/>
      <c r="E217" s="203"/>
      <c r="F217" s="204"/>
      <c r="G217" s="204"/>
      <c r="H217" s="11"/>
      <c r="I217" s="12"/>
      <c r="J217" s="198">
        <v>999</v>
      </c>
      <c r="K217" s="199" t="s">
        <v>272</v>
      </c>
      <c r="L217" s="200"/>
      <c r="M217" s="200"/>
      <c r="N217" s="200"/>
      <c r="O217" s="200"/>
      <c r="P217" s="201"/>
      <c r="Q217" s="5"/>
      <c r="R217" s="6"/>
      <c r="S217" s="15"/>
      <c r="T217" s="16"/>
      <c r="U217" s="16"/>
      <c r="V217" s="16"/>
      <c r="W217" s="16"/>
      <c r="X217" s="16"/>
      <c r="Y217" s="17"/>
      <c r="Z217" s="152"/>
      <c r="AC217" s="202" t="b">
        <f t="shared" si="2"/>
        <v>0</v>
      </c>
      <c r="AD217" s="195" t="b">
        <f t="shared" si="0"/>
        <v>0</v>
      </c>
    </row>
    <row r="218" spans="1:31" ht="19.899999999999999" customHeight="1" x14ac:dyDescent="0.15">
      <c r="A218" s="188">
        <f>IFERROR(IF($AE218,1001,0),3)</f>
        <v>0</v>
      </c>
      <c r="B218" s="152"/>
      <c r="D218" s="152"/>
      <c r="E218" s="203" t="s">
        <v>244</v>
      </c>
      <c r="F218" s="204"/>
      <c r="G218" s="204"/>
      <c r="H218" s="7"/>
      <c r="I218" s="8"/>
      <c r="J218" s="198">
        <v>10</v>
      </c>
      <c r="K218" s="199" t="s">
        <v>89</v>
      </c>
      <c r="L218" s="200"/>
      <c r="M218" s="200"/>
      <c r="N218" s="200"/>
      <c r="O218" s="200"/>
      <c r="P218" s="201"/>
      <c r="Q218" s="5"/>
      <c r="R218" s="6"/>
      <c r="S218" s="15"/>
      <c r="T218" s="16"/>
      <c r="U218" s="16"/>
      <c r="V218" s="16"/>
      <c r="W218" s="16"/>
      <c r="X218" s="16"/>
      <c r="Y218" s="17"/>
      <c r="Z218" s="152"/>
      <c r="AB218" s="195">
        <f>COUNTIF($Q218:$Q221,"○")</f>
        <v>0</v>
      </c>
      <c r="AC218" s="195" t="b">
        <f>OR(AND(TRIM(H218)&lt;&gt;"",AB218&lt;1),AND(TRIM(H218)="",AB218&gt;0))</f>
        <v>0</v>
      </c>
      <c r="AD218" s="195" t="b">
        <f t="shared" si="0"/>
        <v>0</v>
      </c>
      <c r="AE218" s="195" t="b">
        <f>OR(AC218:AD221)</f>
        <v>0</v>
      </c>
    </row>
    <row r="219" spans="1:31" ht="19.899999999999999" customHeight="1" x14ac:dyDescent="0.15">
      <c r="B219" s="152"/>
      <c r="D219" s="152"/>
      <c r="E219" s="203"/>
      <c r="F219" s="204"/>
      <c r="G219" s="204"/>
      <c r="H219" s="9"/>
      <c r="I219" s="10"/>
      <c r="J219" s="198">
        <v>20</v>
      </c>
      <c r="K219" s="199" t="s">
        <v>90</v>
      </c>
      <c r="L219" s="200"/>
      <c r="M219" s="200"/>
      <c r="N219" s="200"/>
      <c r="O219" s="200"/>
      <c r="P219" s="201"/>
      <c r="Q219" s="5"/>
      <c r="R219" s="6"/>
      <c r="S219" s="15"/>
      <c r="T219" s="16"/>
      <c r="U219" s="16"/>
      <c r="V219" s="16"/>
      <c r="W219" s="16"/>
      <c r="X219" s="16"/>
      <c r="Y219" s="17"/>
      <c r="Z219" s="152"/>
      <c r="AC219" s="202" t="b">
        <f t="shared" si="2"/>
        <v>0</v>
      </c>
      <c r="AD219" s="195" t="b">
        <f t="shared" si="0"/>
        <v>0</v>
      </c>
    </row>
    <row r="220" spans="1:31" ht="19.899999999999999" customHeight="1" x14ac:dyDescent="0.15">
      <c r="A220" s="95"/>
      <c r="B220" s="205"/>
      <c r="C220" s="109"/>
      <c r="D220" s="108"/>
      <c r="E220" s="203"/>
      <c r="F220" s="204"/>
      <c r="G220" s="204"/>
      <c r="H220" s="9"/>
      <c r="I220" s="10"/>
      <c r="J220" s="198">
        <v>30</v>
      </c>
      <c r="K220" s="199" t="s">
        <v>91</v>
      </c>
      <c r="L220" s="200"/>
      <c r="M220" s="200"/>
      <c r="N220" s="200"/>
      <c r="O220" s="200"/>
      <c r="P220" s="201"/>
      <c r="Q220" s="5"/>
      <c r="R220" s="6"/>
      <c r="S220" s="15"/>
      <c r="T220" s="16"/>
      <c r="U220" s="16"/>
      <c r="V220" s="16"/>
      <c r="W220" s="16"/>
      <c r="X220" s="16"/>
      <c r="Y220" s="17"/>
      <c r="Z220" s="108"/>
      <c r="AC220" s="202" t="b">
        <f t="shared" si="2"/>
        <v>0</v>
      </c>
      <c r="AD220" s="195" t="b">
        <f t="shared" si="0"/>
        <v>0</v>
      </c>
    </row>
    <row r="221" spans="1:31" ht="19.899999999999999" customHeight="1" x14ac:dyDescent="0.15">
      <c r="A221" s="188">
        <f>IFERROR(IF(AND($Q221="○", TRIM($S221)=""),1001,0),3)</f>
        <v>0</v>
      </c>
      <c r="B221" s="152"/>
      <c r="C221" s="120"/>
      <c r="D221" s="152"/>
      <c r="E221" s="203"/>
      <c r="F221" s="204"/>
      <c r="G221" s="204"/>
      <c r="H221" s="11"/>
      <c r="I221" s="12"/>
      <c r="J221" s="198">
        <v>999</v>
      </c>
      <c r="K221" s="199" t="s">
        <v>272</v>
      </c>
      <c r="L221" s="200"/>
      <c r="M221" s="200"/>
      <c r="N221" s="200"/>
      <c r="O221" s="200"/>
      <c r="P221" s="201"/>
      <c r="Q221" s="5"/>
      <c r="R221" s="6"/>
      <c r="S221" s="15"/>
      <c r="T221" s="16"/>
      <c r="U221" s="16"/>
      <c r="V221" s="16"/>
      <c r="W221" s="16"/>
      <c r="X221" s="16"/>
      <c r="Y221" s="17"/>
      <c r="Z221" s="152"/>
      <c r="AC221" s="202" t="b">
        <f t="shared" si="2"/>
        <v>0</v>
      </c>
      <c r="AD221" s="195" t="b">
        <f t="shared" si="0"/>
        <v>0</v>
      </c>
    </row>
    <row r="222" spans="1:31" ht="19.899999999999999" customHeight="1" x14ac:dyDescent="0.15">
      <c r="A222" s="188">
        <f>IFERROR(IF($AE222,1001,0),3)</f>
        <v>0</v>
      </c>
      <c r="B222" s="152"/>
      <c r="D222" s="152"/>
      <c r="E222" s="203" t="s">
        <v>245</v>
      </c>
      <c r="F222" s="204"/>
      <c r="G222" s="204"/>
      <c r="H222" s="7"/>
      <c r="I222" s="8"/>
      <c r="J222" s="198">
        <v>10</v>
      </c>
      <c r="K222" s="199" t="s">
        <v>92</v>
      </c>
      <c r="L222" s="200"/>
      <c r="M222" s="200"/>
      <c r="N222" s="200"/>
      <c r="O222" s="200"/>
      <c r="P222" s="201"/>
      <c r="Q222" s="5"/>
      <c r="R222" s="6"/>
      <c r="S222" s="15"/>
      <c r="T222" s="16"/>
      <c r="U222" s="16"/>
      <c r="V222" s="16"/>
      <c r="W222" s="16"/>
      <c r="X222" s="16"/>
      <c r="Y222" s="17"/>
      <c r="Z222" s="152"/>
      <c r="AB222" s="195">
        <f>COUNTIF($Q222:$Q226,"○")</f>
        <v>0</v>
      </c>
      <c r="AC222" s="195" t="b">
        <f>OR(AND(TRIM(H222)&lt;&gt;"",AB222&lt;1),AND(TRIM(H222)="",AB222&gt;0))</f>
        <v>0</v>
      </c>
      <c r="AD222" s="195" t="b">
        <f t="shared" si="0"/>
        <v>0</v>
      </c>
      <c r="AE222" s="195" t="b">
        <f>OR(AC222:AD226)</f>
        <v>0</v>
      </c>
    </row>
    <row r="223" spans="1:31" ht="19.899999999999999" customHeight="1" x14ac:dyDescent="0.15">
      <c r="B223" s="152"/>
      <c r="D223" s="152"/>
      <c r="E223" s="203"/>
      <c r="F223" s="204"/>
      <c r="G223" s="204"/>
      <c r="H223" s="9"/>
      <c r="I223" s="10"/>
      <c r="J223" s="198">
        <v>20</v>
      </c>
      <c r="K223" s="199" t="s">
        <v>93</v>
      </c>
      <c r="L223" s="200"/>
      <c r="M223" s="200"/>
      <c r="N223" s="200"/>
      <c r="O223" s="200"/>
      <c r="P223" s="201"/>
      <c r="Q223" s="5"/>
      <c r="R223" s="6"/>
      <c r="S223" s="15"/>
      <c r="T223" s="16"/>
      <c r="U223" s="16"/>
      <c r="V223" s="16"/>
      <c r="W223" s="16"/>
      <c r="X223" s="16"/>
      <c r="Y223" s="17"/>
      <c r="Z223" s="152"/>
      <c r="AC223" s="202" t="b">
        <f t="shared" si="2"/>
        <v>0</v>
      </c>
      <c r="AD223" s="195" t="b">
        <f t="shared" si="0"/>
        <v>0</v>
      </c>
    </row>
    <row r="224" spans="1:31" ht="19.899999999999999" customHeight="1" x14ac:dyDescent="0.15">
      <c r="B224" s="152"/>
      <c r="D224" s="152"/>
      <c r="E224" s="203"/>
      <c r="F224" s="204"/>
      <c r="G224" s="204"/>
      <c r="H224" s="9"/>
      <c r="I224" s="10"/>
      <c r="J224" s="198">
        <v>30</v>
      </c>
      <c r="K224" s="199" t="s">
        <v>94</v>
      </c>
      <c r="L224" s="200"/>
      <c r="M224" s="200"/>
      <c r="N224" s="200"/>
      <c r="O224" s="200"/>
      <c r="P224" s="201"/>
      <c r="Q224" s="5"/>
      <c r="R224" s="6"/>
      <c r="S224" s="15"/>
      <c r="T224" s="16"/>
      <c r="U224" s="16"/>
      <c r="V224" s="16"/>
      <c r="W224" s="16"/>
      <c r="X224" s="16"/>
      <c r="Y224" s="17"/>
      <c r="Z224" s="152"/>
      <c r="AC224" s="202" t="b">
        <f t="shared" si="2"/>
        <v>0</v>
      </c>
      <c r="AD224" s="195" t="b">
        <f t="shared" si="0"/>
        <v>0</v>
      </c>
    </row>
    <row r="225" spans="1:31" ht="19.899999999999999" customHeight="1" x14ac:dyDescent="0.15">
      <c r="B225" s="152"/>
      <c r="D225" s="152"/>
      <c r="E225" s="203"/>
      <c r="F225" s="204"/>
      <c r="G225" s="204"/>
      <c r="H225" s="9"/>
      <c r="I225" s="10"/>
      <c r="J225" s="198">
        <v>40</v>
      </c>
      <c r="K225" s="199" t="s">
        <v>95</v>
      </c>
      <c r="L225" s="200"/>
      <c r="M225" s="200"/>
      <c r="N225" s="200"/>
      <c r="O225" s="200"/>
      <c r="P225" s="201"/>
      <c r="Q225" s="5"/>
      <c r="R225" s="6"/>
      <c r="S225" s="15"/>
      <c r="T225" s="16"/>
      <c r="U225" s="16"/>
      <c r="V225" s="16"/>
      <c r="W225" s="16"/>
      <c r="X225" s="16"/>
      <c r="Y225" s="17"/>
      <c r="Z225" s="152"/>
      <c r="AC225" s="202" t="b">
        <f t="shared" si="2"/>
        <v>0</v>
      </c>
      <c r="AD225" s="195" t="b">
        <f t="shared" si="0"/>
        <v>0</v>
      </c>
    </row>
    <row r="226" spans="1:31" ht="19.899999999999999" customHeight="1" x14ac:dyDescent="0.15">
      <c r="A226" s="188">
        <f>IFERROR(IF(AND($Q226="○", TRIM($S226)=""),1001,0),3)</f>
        <v>0</v>
      </c>
      <c r="B226" s="152"/>
      <c r="D226" s="152"/>
      <c r="E226" s="203"/>
      <c r="F226" s="204"/>
      <c r="G226" s="204"/>
      <c r="H226" s="11"/>
      <c r="I226" s="12"/>
      <c r="J226" s="198">
        <v>999</v>
      </c>
      <c r="K226" s="199" t="s">
        <v>272</v>
      </c>
      <c r="L226" s="200"/>
      <c r="M226" s="200"/>
      <c r="N226" s="200"/>
      <c r="O226" s="200"/>
      <c r="P226" s="201"/>
      <c r="Q226" s="5"/>
      <c r="R226" s="6"/>
      <c r="S226" s="15"/>
      <c r="T226" s="16"/>
      <c r="U226" s="16"/>
      <c r="V226" s="16"/>
      <c r="W226" s="16"/>
      <c r="X226" s="16"/>
      <c r="Y226" s="17"/>
      <c r="Z226" s="152"/>
      <c r="AC226" s="202" t="b">
        <f t="shared" si="2"/>
        <v>0</v>
      </c>
      <c r="AD226" s="195" t="b">
        <f t="shared" si="0"/>
        <v>0</v>
      </c>
    </row>
    <row r="227" spans="1:31" ht="19.899999999999999" customHeight="1" x14ac:dyDescent="0.15">
      <c r="A227" s="188">
        <f>IFERROR(IF($AE227,1001,0),3)</f>
        <v>0</v>
      </c>
      <c r="B227" s="152"/>
      <c r="D227" s="152"/>
      <c r="E227" s="203" t="s">
        <v>246</v>
      </c>
      <c r="F227" s="204"/>
      <c r="G227" s="204"/>
      <c r="H227" s="7"/>
      <c r="I227" s="8"/>
      <c r="J227" s="198">
        <v>10</v>
      </c>
      <c r="K227" s="199" t="s">
        <v>96</v>
      </c>
      <c r="L227" s="200"/>
      <c r="M227" s="200"/>
      <c r="N227" s="200"/>
      <c r="O227" s="200"/>
      <c r="P227" s="201"/>
      <c r="Q227" s="5"/>
      <c r="R227" s="6"/>
      <c r="S227" s="15"/>
      <c r="T227" s="16"/>
      <c r="U227" s="16"/>
      <c r="V227" s="16"/>
      <c r="W227" s="16"/>
      <c r="X227" s="16"/>
      <c r="Y227" s="17"/>
      <c r="Z227" s="152"/>
      <c r="AB227" s="195">
        <f>COUNTIF($Q227:$Q234,"○")</f>
        <v>0</v>
      </c>
      <c r="AC227" s="195" t="b">
        <f>OR(AND(TRIM(H227)&lt;&gt;"",AB227&lt;1),AND(TRIM(H227)="",AB227&gt;0))</f>
        <v>0</v>
      </c>
      <c r="AD227" s="195" t="b">
        <f t="shared" si="0"/>
        <v>0</v>
      </c>
      <c r="AE227" s="195" t="b">
        <f>OR(AC227:AD234)</f>
        <v>0</v>
      </c>
    </row>
    <row r="228" spans="1:31" ht="19.899999999999999" customHeight="1" x14ac:dyDescent="0.15">
      <c r="B228" s="152"/>
      <c r="D228" s="152"/>
      <c r="E228" s="203"/>
      <c r="F228" s="204"/>
      <c r="G228" s="204"/>
      <c r="H228" s="9"/>
      <c r="I228" s="10"/>
      <c r="J228" s="198">
        <v>20</v>
      </c>
      <c r="K228" s="199" t="s">
        <v>97</v>
      </c>
      <c r="L228" s="200"/>
      <c r="M228" s="200"/>
      <c r="N228" s="200"/>
      <c r="O228" s="200"/>
      <c r="P228" s="201"/>
      <c r="Q228" s="5"/>
      <c r="R228" s="6"/>
      <c r="S228" s="15"/>
      <c r="T228" s="16"/>
      <c r="U228" s="16"/>
      <c r="V228" s="16"/>
      <c r="W228" s="16"/>
      <c r="X228" s="16"/>
      <c r="Y228" s="17"/>
      <c r="Z228" s="152"/>
      <c r="AC228" s="202" t="b">
        <f t="shared" si="2"/>
        <v>0</v>
      </c>
      <c r="AD228" s="195" t="b">
        <f t="shared" si="0"/>
        <v>0</v>
      </c>
    </row>
    <row r="229" spans="1:31" ht="19.899999999999999" customHeight="1" x14ac:dyDescent="0.15">
      <c r="B229" s="152"/>
      <c r="D229" s="152"/>
      <c r="E229" s="203"/>
      <c r="F229" s="204"/>
      <c r="G229" s="204"/>
      <c r="H229" s="9"/>
      <c r="I229" s="10"/>
      <c r="J229" s="198">
        <v>30</v>
      </c>
      <c r="K229" s="199" t="s">
        <v>98</v>
      </c>
      <c r="L229" s="200"/>
      <c r="M229" s="200"/>
      <c r="N229" s="200"/>
      <c r="O229" s="200"/>
      <c r="P229" s="201"/>
      <c r="Q229" s="5"/>
      <c r="R229" s="6"/>
      <c r="S229" s="15"/>
      <c r="T229" s="16"/>
      <c r="U229" s="16"/>
      <c r="V229" s="16"/>
      <c r="W229" s="16"/>
      <c r="X229" s="16"/>
      <c r="Y229" s="17"/>
      <c r="Z229" s="152"/>
      <c r="AC229" s="202" t="b">
        <f t="shared" si="2"/>
        <v>0</v>
      </c>
      <c r="AD229" s="195" t="b">
        <f t="shared" si="0"/>
        <v>0</v>
      </c>
    </row>
    <row r="230" spans="1:31" ht="19.899999999999999" customHeight="1" x14ac:dyDescent="0.15">
      <c r="B230" s="152"/>
      <c r="D230" s="152"/>
      <c r="E230" s="203"/>
      <c r="F230" s="204"/>
      <c r="G230" s="204"/>
      <c r="H230" s="9"/>
      <c r="I230" s="10"/>
      <c r="J230" s="198">
        <v>40</v>
      </c>
      <c r="K230" s="199" t="s">
        <v>99</v>
      </c>
      <c r="L230" s="200"/>
      <c r="M230" s="200"/>
      <c r="N230" s="200"/>
      <c r="O230" s="200"/>
      <c r="P230" s="201"/>
      <c r="Q230" s="5"/>
      <c r="R230" s="6"/>
      <c r="S230" s="15"/>
      <c r="T230" s="16"/>
      <c r="U230" s="16"/>
      <c r="V230" s="16"/>
      <c r="W230" s="16"/>
      <c r="X230" s="16"/>
      <c r="Y230" s="17"/>
      <c r="Z230" s="152"/>
      <c r="AC230" s="202" t="b">
        <f t="shared" si="2"/>
        <v>0</v>
      </c>
      <c r="AD230" s="195" t="b">
        <f t="shared" si="0"/>
        <v>0</v>
      </c>
    </row>
    <row r="231" spans="1:31" ht="19.899999999999999" customHeight="1" x14ac:dyDescent="0.15">
      <c r="B231" s="152"/>
      <c r="D231" s="152"/>
      <c r="E231" s="203"/>
      <c r="F231" s="204"/>
      <c r="G231" s="204"/>
      <c r="H231" s="9"/>
      <c r="I231" s="10"/>
      <c r="J231" s="198">
        <v>50</v>
      </c>
      <c r="K231" s="199" t="s">
        <v>100</v>
      </c>
      <c r="L231" s="200"/>
      <c r="M231" s="200"/>
      <c r="N231" s="200"/>
      <c r="O231" s="200"/>
      <c r="P231" s="201"/>
      <c r="Q231" s="5"/>
      <c r="R231" s="6"/>
      <c r="S231" s="15"/>
      <c r="T231" s="16"/>
      <c r="U231" s="16"/>
      <c r="V231" s="16"/>
      <c r="W231" s="16"/>
      <c r="X231" s="16"/>
      <c r="Y231" s="17"/>
      <c r="Z231" s="152"/>
      <c r="AC231" s="202" t="b">
        <f t="shared" si="2"/>
        <v>0</v>
      </c>
      <c r="AD231" s="195" t="b">
        <f t="shared" si="0"/>
        <v>0</v>
      </c>
    </row>
    <row r="232" spans="1:31" ht="19.899999999999999" customHeight="1" x14ac:dyDescent="0.15">
      <c r="B232" s="152"/>
      <c r="D232" s="152"/>
      <c r="E232" s="203"/>
      <c r="F232" s="204"/>
      <c r="G232" s="204"/>
      <c r="H232" s="9"/>
      <c r="I232" s="10"/>
      <c r="J232" s="198">
        <v>60</v>
      </c>
      <c r="K232" s="199" t="s">
        <v>101</v>
      </c>
      <c r="L232" s="200"/>
      <c r="M232" s="200"/>
      <c r="N232" s="200"/>
      <c r="O232" s="200"/>
      <c r="P232" s="201"/>
      <c r="Q232" s="5"/>
      <c r="R232" s="6"/>
      <c r="S232" s="15"/>
      <c r="T232" s="16"/>
      <c r="U232" s="16"/>
      <c r="V232" s="16"/>
      <c r="W232" s="16"/>
      <c r="X232" s="16"/>
      <c r="Y232" s="17"/>
      <c r="Z232" s="152"/>
      <c r="AC232" s="202" t="b">
        <f t="shared" si="2"/>
        <v>0</v>
      </c>
      <c r="AD232" s="195" t="b">
        <f t="shared" si="0"/>
        <v>0</v>
      </c>
    </row>
    <row r="233" spans="1:31" ht="19.899999999999999" customHeight="1" x14ac:dyDescent="0.15">
      <c r="B233" s="152"/>
      <c r="D233" s="152"/>
      <c r="E233" s="203"/>
      <c r="F233" s="204"/>
      <c r="G233" s="204"/>
      <c r="H233" s="9"/>
      <c r="I233" s="10"/>
      <c r="J233" s="198">
        <v>70</v>
      </c>
      <c r="K233" s="199" t="s">
        <v>102</v>
      </c>
      <c r="L233" s="200"/>
      <c r="M233" s="200"/>
      <c r="N233" s="200"/>
      <c r="O233" s="200"/>
      <c r="P233" s="201"/>
      <c r="Q233" s="5"/>
      <c r="R233" s="6"/>
      <c r="S233" s="15"/>
      <c r="T233" s="16"/>
      <c r="U233" s="16"/>
      <c r="V233" s="16"/>
      <c r="W233" s="16"/>
      <c r="X233" s="16"/>
      <c r="Y233" s="17"/>
      <c r="Z233" s="152"/>
      <c r="AC233" s="202" t="b">
        <f t="shared" si="2"/>
        <v>0</v>
      </c>
      <c r="AD233" s="195" t="b">
        <f t="shared" si="0"/>
        <v>0</v>
      </c>
    </row>
    <row r="234" spans="1:31" ht="19.899999999999999" customHeight="1" x14ac:dyDescent="0.15">
      <c r="A234" s="188">
        <f>IFERROR(IF(AND($Q234="○", TRIM($S234)=""),1001,0),3)</f>
        <v>0</v>
      </c>
      <c r="B234" s="152"/>
      <c r="D234" s="152"/>
      <c r="E234" s="203"/>
      <c r="F234" s="204"/>
      <c r="G234" s="204"/>
      <c r="H234" s="11"/>
      <c r="I234" s="12"/>
      <c r="J234" s="198">
        <v>999</v>
      </c>
      <c r="K234" s="199" t="s">
        <v>272</v>
      </c>
      <c r="L234" s="200"/>
      <c r="M234" s="200"/>
      <c r="N234" s="200"/>
      <c r="O234" s="200"/>
      <c r="P234" s="201"/>
      <c r="Q234" s="5"/>
      <c r="R234" s="6"/>
      <c r="S234" s="15"/>
      <c r="T234" s="16"/>
      <c r="U234" s="16"/>
      <c r="V234" s="16"/>
      <c r="W234" s="16"/>
      <c r="X234" s="16"/>
      <c r="Y234" s="17"/>
      <c r="Z234" s="152"/>
      <c r="AC234" s="202" t="b">
        <f t="shared" si="2"/>
        <v>0</v>
      </c>
      <c r="AD234" s="195" t="b">
        <f t="shared" si="0"/>
        <v>0</v>
      </c>
    </row>
    <row r="235" spans="1:31" ht="19.899999999999999" customHeight="1" x14ac:dyDescent="0.15">
      <c r="A235" s="188">
        <f>IFERROR(IF($AE235,1001,0),3)</f>
        <v>0</v>
      </c>
      <c r="B235" s="152"/>
      <c r="D235" s="152"/>
      <c r="E235" s="203" t="s">
        <v>247</v>
      </c>
      <c r="F235" s="204"/>
      <c r="G235" s="204"/>
      <c r="H235" s="7"/>
      <c r="I235" s="8"/>
      <c r="J235" s="198">
        <v>10</v>
      </c>
      <c r="K235" s="199" t="s">
        <v>243</v>
      </c>
      <c r="L235" s="200"/>
      <c r="M235" s="200"/>
      <c r="N235" s="200"/>
      <c r="O235" s="200"/>
      <c r="P235" s="201"/>
      <c r="Q235" s="5"/>
      <c r="R235" s="6"/>
      <c r="S235" s="15"/>
      <c r="T235" s="16"/>
      <c r="U235" s="16"/>
      <c r="V235" s="16"/>
      <c r="W235" s="16"/>
      <c r="X235" s="16"/>
      <c r="Y235" s="17"/>
      <c r="Z235" s="152"/>
      <c r="AB235" s="195">
        <f>COUNTIF($Q235:$Q237,"○")</f>
        <v>0</v>
      </c>
      <c r="AC235" s="195" t="b">
        <f>OR(AND(TRIM(H235)&lt;&gt;"",AB235&lt;1),AND(TRIM(H235)="",AB235&gt;0))</f>
        <v>0</v>
      </c>
      <c r="AD235" s="195" t="b">
        <f t="shared" si="0"/>
        <v>0</v>
      </c>
      <c r="AE235" s="195" t="b">
        <f>OR(AC235:AD237)</f>
        <v>0</v>
      </c>
    </row>
    <row r="236" spans="1:31" ht="19.899999999999999" customHeight="1" x14ac:dyDescent="0.15">
      <c r="B236" s="152"/>
      <c r="D236" s="152"/>
      <c r="E236" s="203"/>
      <c r="F236" s="204"/>
      <c r="G236" s="204"/>
      <c r="H236" s="9"/>
      <c r="I236" s="10"/>
      <c r="J236" s="198">
        <v>20</v>
      </c>
      <c r="K236" s="199" t="s">
        <v>6</v>
      </c>
      <c r="L236" s="200"/>
      <c r="M236" s="200"/>
      <c r="N236" s="200"/>
      <c r="O236" s="200"/>
      <c r="P236" s="201"/>
      <c r="Q236" s="5"/>
      <c r="R236" s="6"/>
      <c r="S236" s="15"/>
      <c r="T236" s="16"/>
      <c r="U236" s="16"/>
      <c r="V236" s="16"/>
      <c r="W236" s="16"/>
      <c r="X236" s="16"/>
      <c r="Y236" s="17"/>
      <c r="Z236" s="152"/>
      <c r="AC236" s="202" t="b">
        <f t="shared" si="2"/>
        <v>0</v>
      </c>
      <c r="AD236" s="195" t="b">
        <f t="shared" si="0"/>
        <v>0</v>
      </c>
    </row>
    <row r="237" spans="1:31" ht="19.899999999999999" customHeight="1" x14ac:dyDescent="0.15">
      <c r="A237" s="188">
        <f>IFERROR(IF(AND($Q237="○", TRIM($S237)=""),1001,0),3)</f>
        <v>0</v>
      </c>
      <c r="B237" s="152"/>
      <c r="D237" s="152"/>
      <c r="E237" s="203"/>
      <c r="F237" s="204"/>
      <c r="G237" s="204"/>
      <c r="H237" s="11"/>
      <c r="I237" s="12"/>
      <c r="J237" s="198">
        <v>999</v>
      </c>
      <c r="K237" s="199" t="s">
        <v>272</v>
      </c>
      <c r="L237" s="200"/>
      <c r="M237" s="200"/>
      <c r="N237" s="200"/>
      <c r="O237" s="200"/>
      <c r="P237" s="201"/>
      <c r="Q237" s="5"/>
      <c r="R237" s="6"/>
      <c r="S237" s="15"/>
      <c r="T237" s="16"/>
      <c r="U237" s="16"/>
      <c r="V237" s="16"/>
      <c r="W237" s="16"/>
      <c r="X237" s="16"/>
      <c r="Y237" s="17"/>
      <c r="Z237" s="152"/>
      <c r="AC237" s="202" t="b">
        <f t="shared" si="2"/>
        <v>0</v>
      </c>
      <c r="AD237" s="195" t="b">
        <f t="shared" si="0"/>
        <v>0</v>
      </c>
    </row>
    <row r="238" spans="1:31" ht="19.899999999999999" customHeight="1" x14ac:dyDescent="0.15">
      <c r="A238" s="188">
        <f>IFERROR(IF($AE238,1001,0),3)</f>
        <v>0</v>
      </c>
      <c r="B238" s="152"/>
      <c r="D238" s="152"/>
      <c r="E238" s="203" t="s">
        <v>248</v>
      </c>
      <c r="F238" s="204"/>
      <c r="G238" s="204"/>
      <c r="H238" s="7"/>
      <c r="I238" s="8"/>
      <c r="J238" s="198">
        <v>10</v>
      </c>
      <c r="K238" s="199" t="s">
        <v>103</v>
      </c>
      <c r="L238" s="200"/>
      <c r="M238" s="200"/>
      <c r="N238" s="200"/>
      <c r="O238" s="200"/>
      <c r="P238" s="201"/>
      <c r="Q238" s="5"/>
      <c r="R238" s="6"/>
      <c r="S238" s="15"/>
      <c r="T238" s="16"/>
      <c r="U238" s="16"/>
      <c r="V238" s="16"/>
      <c r="W238" s="16"/>
      <c r="X238" s="16"/>
      <c r="Y238" s="17"/>
      <c r="Z238" s="152"/>
      <c r="AB238" s="195">
        <f>COUNTIF($Q238:$Q245,"○")</f>
        <v>0</v>
      </c>
      <c r="AC238" s="195" t="b">
        <f>OR(AND(TRIM(H238)&lt;&gt;"",AB238&lt;1),AND(TRIM(H238)="",AB238&gt;0))</f>
        <v>0</v>
      </c>
      <c r="AD238" s="195" t="b">
        <f t="shared" si="0"/>
        <v>0</v>
      </c>
      <c r="AE238" s="195" t="b">
        <f>OR(AC238:AD245)</f>
        <v>0</v>
      </c>
    </row>
    <row r="239" spans="1:31" ht="19.899999999999999" customHeight="1" x14ac:dyDescent="0.15">
      <c r="B239" s="152"/>
      <c r="D239" s="152"/>
      <c r="E239" s="203"/>
      <c r="F239" s="204"/>
      <c r="G239" s="204"/>
      <c r="H239" s="9"/>
      <c r="I239" s="10"/>
      <c r="J239" s="198">
        <v>20</v>
      </c>
      <c r="K239" s="199" t="s">
        <v>104</v>
      </c>
      <c r="L239" s="200"/>
      <c r="M239" s="200"/>
      <c r="N239" s="200"/>
      <c r="O239" s="200"/>
      <c r="P239" s="201"/>
      <c r="Q239" s="5"/>
      <c r="R239" s="6"/>
      <c r="S239" s="15"/>
      <c r="T239" s="16"/>
      <c r="U239" s="16"/>
      <c r="V239" s="16"/>
      <c r="W239" s="16"/>
      <c r="X239" s="16"/>
      <c r="Y239" s="17"/>
      <c r="Z239" s="152"/>
      <c r="AC239" s="202" t="b">
        <f t="shared" si="2"/>
        <v>0</v>
      </c>
      <c r="AD239" s="195" t="b">
        <f t="shared" si="0"/>
        <v>0</v>
      </c>
    </row>
    <row r="240" spans="1:31" ht="19.899999999999999" customHeight="1" x14ac:dyDescent="0.15">
      <c r="B240" s="152"/>
      <c r="D240" s="152"/>
      <c r="E240" s="203"/>
      <c r="F240" s="204"/>
      <c r="G240" s="204"/>
      <c r="H240" s="9"/>
      <c r="I240" s="10"/>
      <c r="J240" s="198">
        <v>30</v>
      </c>
      <c r="K240" s="199" t="s">
        <v>105</v>
      </c>
      <c r="L240" s="200"/>
      <c r="M240" s="200"/>
      <c r="N240" s="200"/>
      <c r="O240" s="200"/>
      <c r="P240" s="201"/>
      <c r="Q240" s="5"/>
      <c r="R240" s="6"/>
      <c r="S240" s="15"/>
      <c r="T240" s="16"/>
      <c r="U240" s="16"/>
      <c r="V240" s="16"/>
      <c r="W240" s="16"/>
      <c r="X240" s="16"/>
      <c r="Y240" s="17"/>
      <c r="Z240" s="152"/>
      <c r="AC240" s="202" t="b">
        <f t="shared" si="2"/>
        <v>0</v>
      </c>
      <c r="AD240" s="195" t="b">
        <f t="shared" si="0"/>
        <v>0</v>
      </c>
    </row>
    <row r="241" spans="1:31" ht="19.899999999999999" customHeight="1" x14ac:dyDescent="0.15">
      <c r="B241" s="152"/>
      <c r="D241" s="152"/>
      <c r="E241" s="203"/>
      <c r="F241" s="204"/>
      <c r="G241" s="204"/>
      <c r="H241" s="9"/>
      <c r="I241" s="10"/>
      <c r="J241" s="198">
        <v>40</v>
      </c>
      <c r="K241" s="199" t="s">
        <v>106</v>
      </c>
      <c r="L241" s="200"/>
      <c r="M241" s="200"/>
      <c r="N241" s="200"/>
      <c r="O241" s="200"/>
      <c r="P241" s="201"/>
      <c r="Q241" s="5"/>
      <c r="R241" s="6"/>
      <c r="S241" s="15"/>
      <c r="T241" s="16"/>
      <c r="U241" s="16"/>
      <c r="V241" s="16"/>
      <c r="W241" s="16"/>
      <c r="X241" s="16"/>
      <c r="Y241" s="17"/>
      <c r="Z241" s="152"/>
      <c r="AC241" s="202" t="b">
        <f t="shared" si="2"/>
        <v>0</v>
      </c>
      <c r="AD241" s="195" t="b">
        <f t="shared" si="0"/>
        <v>0</v>
      </c>
    </row>
    <row r="242" spans="1:31" ht="19.899999999999999" customHeight="1" x14ac:dyDescent="0.15">
      <c r="B242" s="152"/>
      <c r="D242" s="152"/>
      <c r="E242" s="203"/>
      <c r="F242" s="204"/>
      <c r="G242" s="204"/>
      <c r="H242" s="9"/>
      <c r="I242" s="10"/>
      <c r="J242" s="198">
        <v>50</v>
      </c>
      <c r="K242" s="199" t="s">
        <v>107</v>
      </c>
      <c r="L242" s="200"/>
      <c r="M242" s="200"/>
      <c r="N242" s="200"/>
      <c r="O242" s="200"/>
      <c r="P242" s="201"/>
      <c r="Q242" s="5"/>
      <c r="R242" s="6"/>
      <c r="S242" s="15"/>
      <c r="T242" s="16"/>
      <c r="U242" s="16"/>
      <c r="V242" s="16"/>
      <c r="W242" s="16"/>
      <c r="X242" s="16"/>
      <c r="Y242" s="17"/>
      <c r="Z242" s="152"/>
      <c r="AC242" s="202" t="b">
        <f t="shared" si="2"/>
        <v>0</v>
      </c>
      <c r="AD242" s="195" t="b">
        <f t="shared" si="0"/>
        <v>0</v>
      </c>
    </row>
    <row r="243" spans="1:31" ht="19.899999999999999" customHeight="1" x14ac:dyDescent="0.15">
      <c r="B243" s="152"/>
      <c r="D243" s="152"/>
      <c r="E243" s="203"/>
      <c r="F243" s="204"/>
      <c r="G243" s="204"/>
      <c r="H243" s="9"/>
      <c r="I243" s="10"/>
      <c r="J243" s="198">
        <v>60</v>
      </c>
      <c r="K243" s="199" t="s">
        <v>108</v>
      </c>
      <c r="L243" s="200"/>
      <c r="M243" s="200"/>
      <c r="N243" s="200"/>
      <c r="O243" s="200"/>
      <c r="P243" s="201"/>
      <c r="Q243" s="5"/>
      <c r="R243" s="6"/>
      <c r="S243" s="15"/>
      <c r="T243" s="16"/>
      <c r="U243" s="16"/>
      <c r="V243" s="16"/>
      <c r="W243" s="16"/>
      <c r="X243" s="16"/>
      <c r="Y243" s="17"/>
      <c r="Z243" s="152"/>
      <c r="AC243" s="202" t="b">
        <f t="shared" si="2"/>
        <v>0</v>
      </c>
      <c r="AD243" s="195" t="b">
        <f t="shared" si="0"/>
        <v>0</v>
      </c>
    </row>
    <row r="244" spans="1:31" ht="19.899999999999999" customHeight="1" x14ac:dyDescent="0.15">
      <c r="B244" s="152"/>
      <c r="D244" s="152"/>
      <c r="E244" s="203"/>
      <c r="F244" s="204"/>
      <c r="G244" s="204"/>
      <c r="H244" s="9"/>
      <c r="I244" s="10"/>
      <c r="J244" s="198">
        <v>70</v>
      </c>
      <c r="K244" s="199" t="s">
        <v>109</v>
      </c>
      <c r="L244" s="200"/>
      <c r="M244" s="200"/>
      <c r="N244" s="200"/>
      <c r="O244" s="200"/>
      <c r="P244" s="201"/>
      <c r="Q244" s="5"/>
      <c r="R244" s="6"/>
      <c r="S244" s="15"/>
      <c r="T244" s="16"/>
      <c r="U244" s="16"/>
      <c r="V244" s="16"/>
      <c r="W244" s="16"/>
      <c r="X244" s="16"/>
      <c r="Y244" s="17"/>
      <c r="Z244" s="152"/>
      <c r="AC244" s="202" t="b">
        <f t="shared" si="2"/>
        <v>0</v>
      </c>
      <c r="AD244" s="195" t="b">
        <f t="shared" si="0"/>
        <v>0</v>
      </c>
    </row>
    <row r="245" spans="1:31" ht="19.899999999999999" customHeight="1" x14ac:dyDescent="0.15">
      <c r="A245" s="188">
        <f>IFERROR(IF(AND($Q245="○", TRIM($S245)=""),1001,0),3)</f>
        <v>0</v>
      </c>
      <c r="B245" s="152"/>
      <c r="D245" s="152"/>
      <c r="E245" s="203"/>
      <c r="F245" s="204"/>
      <c r="G245" s="204"/>
      <c r="H245" s="11"/>
      <c r="I245" s="12"/>
      <c r="J245" s="198">
        <v>999</v>
      </c>
      <c r="K245" s="199" t="s">
        <v>272</v>
      </c>
      <c r="L245" s="200"/>
      <c r="M245" s="200"/>
      <c r="N245" s="200"/>
      <c r="O245" s="200"/>
      <c r="P245" s="201"/>
      <c r="Q245" s="5"/>
      <c r="R245" s="6"/>
      <c r="S245" s="15"/>
      <c r="T245" s="16"/>
      <c r="U245" s="16"/>
      <c r="V245" s="16"/>
      <c r="W245" s="16"/>
      <c r="X245" s="16"/>
      <c r="Y245" s="17"/>
      <c r="Z245" s="152"/>
      <c r="AC245" s="202" t="b">
        <f t="shared" si="2"/>
        <v>0</v>
      </c>
      <c r="AD245" s="195" t="b">
        <f t="shared" si="0"/>
        <v>0</v>
      </c>
    </row>
    <row r="246" spans="1:31" ht="19.899999999999999" customHeight="1" x14ac:dyDescent="0.15">
      <c r="A246" s="188">
        <f>IFERROR(IF($AE246,1001,0),3)</f>
        <v>0</v>
      </c>
      <c r="B246" s="152"/>
      <c r="D246" s="152"/>
      <c r="E246" s="203" t="s">
        <v>249</v>
      </c>
      <c r="F246" s="204"/>
      <c r="G246" s="204"/>
      <c r="H246" s="7"/>
      <c r="I246" s="8"/>
      <c r="J246" s="198">
        <v>10</v>
      </c>
      <c r="K246" s="199" t="s">
        <v>111</v>
      </c>
      <c r="L246" s="200"/>
      <c r="M246" s="200"/>
      <c r="N246" s="200"/>
      <c r="O246" s="200"/>
      <c r="P246" s="201"/>
      <c r="Q246" s="5"/>
      <c r="R246" s="6"/>
      <c r="S246" s="15"/>
      <c r="T246" s="16"/>
      <c r="U246" s="16"/>
      <c r="V246" s="16"/>
      <c r="W246" s="16"/>
      <c r="X246" s="16"/>
      <c r="Y246" s="17"/>
      <c r="Z246" s="152"/>
      <c r="AB246" s="195">
        <f>COUNTIF($Q246:$Q250,"○")</f>
        <v>0</v>
      </c>
      <c r="AC246" s="195" t="b">
        <f>OR(AND(TRIM(H246)&lt;&gt;"",AB246&lt;1),AND(TRIM(H246)="",AB246&gt;0))</f>
        <v>0</v>
      </c>
      <c r="AD246" s="195" t="b">
        <f t="shared" si="0"/>
        <v>0</v>
      </c>
      <c r="AE246" s="195" t="b">
        <f>OR(AC246:AD250)</f>
        <v>0</v>
      </c>
    </row>
    <row r="247" spans="1:31" ht="19.899999999999999" customHeight="1" x14ac:dyDescent="0.15">
      <c r="B247" s="152"/>
      <c r="D247" s="152"/>
      <c r="E247" s="203"/>
      <c r="F247" s="204"/>
      <c r="G247" s="204"/>
      <c r="H247" s="9"/>
      <c r="I247" s="10"/>
      <c r="J247" s="198">
        <v>20</v>
      </c>
      <c r="K247" s="199" t="s">
        <v>112</v>
      </c>
      <c r="L247" s="200"/>
      <c r="M247" s="200"/>
      <c r="N247" s="200"/>
      <c r="O247" s="200"/>
      <c r="P247" s="201"/>
      <c r="Q247" s="5"/>
      <c r="R247" s="6"/>
      <c r="S247" s="15"/>
      <c r="T247" s="16"/>
      <c r="U247" s="16"/>
      <c r="V247" s="16"/>
      <c r="W247" s="16"/>
      <c r="X247" s="16"/>
      <c r="Y247" s="17"/>
      <c r="Z247" s="152"/>
      <c r="AC247" s="202" t="b">
        <f t="shared" si="2"/>
        <v>0</v>
      </c>
      <c r="AD247" s="195" t="b">
        <f t="shared" si="0"/>
        <v>0</v>
      </c>
    </row>
    <row r="248" spans="1:31" ht="19.899999999999999" customHeight="1" x14ac:dyDescent="0.15">
      <c r="B248" s="152"/>
      <c r="D248" s="152"/>
      <c r="E248" s="203"/>
      <c r="F248" s="204"/>
      <c r="G248" s="204"/>
      <c r="H248" s="9"/>
      <c r="I248" s="10"/>
      <c r="J248" s="198">
        <v>30</v>
      </c>
      <c r="K248" s="199" t="s">
        <v>113</v>
      </c>
      <c r="L248" s="200"/>
      <c r="M248" s="200"/>
      <c r="N248" s="200"/>
      <c r="O248" s="200"/>
      <c r="P248" s="201"/>
      <c r="Q248" s="5"/>
      <c r="R248" s="6"/>
      <c r="S248" s="15"/>
      <c r="T248" s="16"/>
      <c r="U248" s="16"/>
      <c r="V248" s="16"/>
      <c r="W248" s="16"/>
      <c r="X248" s="16"/>
      <c r="Y248" s="17"/>
      <c r="Z248" s="152"/>
      <c r="AC248" s="202" t="b">
        <f t="shared" si="2"/>
        <v>0</v>
      </c>
      <c r="AD248" s="195" t="b">
        <f t="shared" si="0"/>
        <v>0</v>
      </c>
    </row>
    <row r="249" spans="1:31" ht="19.899999999999999" customHeight="1" x14ac:dyDescent="0.15">
      <c r="B249" s="152"/>
      <c r="D249" s="152"/>
      <c r="E249" s="203"/>
      <c r="F249" s="204"/>
      <c r="G249" s="204"/>
      <c r="H249" s="9"/>
      <c r="I249" s="10"/>
      <c r="J249" s="198">
        <v>40</v>
      </c>
      <c r="K249" s="199" t="s">
        <v>114</v>
      </c>
      <c r="L249" s="200"/>
      <c r="M249" s="200"/>
      <c r="N249" s="200"/>
      <c r="O249" s="200"/>
      <c r="P249" s="201"/>
      <c r="Q249" s="5"/>
      <c r="R249" s="6"/>
      <c r="S249" s="15"/>
      <c r="T249" s="16"/>
      <c r="U249" s="16"/>
      <c r="V249" s="16"/>
      <c r="W249" s="16"/>
      <c r="X249" s="16"/>
      <c r="Y249" s="17"/>
      <c r="Z249" s="152"/>
      <c r="AC249" s="202" t="b">
        <f t="shared" si="2"/>
        <v>0</v>
      </c>
      <c r="AD249" s="195" t="b">
        <f t="shared" si="0"/>
        <v>0</v>
      </c>
    </row>
    <row r="250" spans="1:31" ht="19.899999999999999" customHeight="1" x14ac:dyDescent="0.15">
      <c r="A250" s="188">
        <f>IFERROR(IF(AND($Q250="○", TRIM($S250)=""),1001,0),3)</f>
        <v>0</v>
      </c>
      <c r="B250" s="152"/>
      <c r="D250" s="152"/>
      <c r="E250" s="203"/>
      <c r="F250" s="204"/>
      <c r="G250" s="204"/>
      <c r="H250" s="11"/>
      <c r="I250" s="12"/>
      <c r="J250" s="198">
        <v>999</v>
      </c>
      <c r="K250" s="199" t="s">
        <v>272</v>
      </c>
      <c r="L250" s="200"/>
      <c r="M250" s="200"/>
      <c r="N250" s="200"/>
      <c r="O250" s="200"/>
      <c r="P250" s="201"/>
      <c r="Q250" s="5"/>
      <c r="R250" s="6"/>
      <c r="S250" s="15"/>
      <c r="T250" s="16"/>
      <c r="U250" s="16"/>
      <c r="V250" s="16"/>
      <c r="W250" s="16"/>
      <c r="X250" s="16"/>
      <c r="Y250" s="17"/>
      <c r="Z250" s="152"/>
      <c r="AC250" s="202" t="b">
        <f t="shared" si="2"/>
        <v>0</v>
      </c>
      <c r="AD250" s="195" t="b">
        <f t="shared" si="0"/>
        <v>0</v>
      </c>
    </row>
    <row r="251" spans="1:31" ht="19.899999999999999" customHeight="1" x14ac:dyDescent="0.15">
      <c r="A251" s="188">
        <f>IFERROR(IF($AE251,1001,0),3)</f>
        <v>0</v>
      </c>
      <c r="B251" s="152"/>
      <c r="D251" s="152"/>
      <c r="E251" s="203" t="s">
        <v>250</v>
      </c>
      <c r="F251" s="204"/>
      <c r="G251" s="204"/>
      <c r="H251" s="7"/>
      <c r="I251" s="8"/>
      <c r="J251" s="198">
        <v>10</v>
      </c>
      <c r="K251" s="199" t="s">
        <v>115</v>
      </c>
      <c r="L251" s="200"/>
      <c r="M251" s="200"/>
      <c r="N251" s="200"/>
      <c r="O251" s="200"/>
      <c r="P251" s="201"/>
      <c r="Q251" s="5"/>
      <c r="R251" s="6"/>
      <c r="S251" s="15"/>
      <c r="T251" s="16"/>
      <c r="U251" s="16"/>
      <c r="V251" s="16"/>
      <c r="W251" s="16"/>
      <c r="X251" s="16"/>
      <c r="Y251" s="17"/>
      <c r="Z251" s="152"/>
      <c r="AB251" s="195">
        <f>COUNTIF($Q251:$Q259,"○")</f>
        <v>0</v>
      </c>
      <c r="AC251" s="195" t="b">
        <f>OR(AND(TRIM(H251)&lt;&gt;"",AB251&lt;1),AND(TRIM(H251)="",AB251&gt;0))</f>
        <v>0</v>
      </c>
      <c r="AD251" s="195" t="b">
        <f t="shared" si="0"/>
        <v>0</v>
      </c>
      <c r="AE251" s="195" t="b">
        <f>OR(AC251:AD259)</f>
        <v>0</v>
      </c>
    </row>
    <row r="252" spans="1:31" ht="19.899999999999999" customHeight="1" x14ac:dyDescent="0.15">
      <c r="B252" s="152"/>
      <c r="D252" s="152"/>
      <c r="E252" s="203"/>
      <c r="F252" s="204"/>
      <c r="G252" s="204"/>
      <c r="H252" s="9"/>
      <c r="I252" s="10"/>
      <c r="J252" s="198">
        <v>20</v>
      </c>
      <c r="K252" s="199" t="s">
        <v>116</v>
      </c>
      <c r="L252" s="200"/>
      <c r="M252" s="200"/>
      <c r="N252" s="200"/>
      <c r="O252" s="200"/>
      <c r="P252" s="201"/>
      <c r="Q252" s="5"/>
      <c r="R252" s="6"/>
      <c r="S252" s="15"/>
      <c r="T252" s="16"/>
      <c r="U252" s="16"/>
      <c r="V252" s="16"/>
      <c r="W252" s="16"/>
      <c r="X252" s="16"/>
      <c r="Y252" s="17"/>
      <c r="Z252" s="152"/>
      <c r="AC252" s="202" t="b">
        <f t="shared" si="2"/>
        <v>0</v>
      </c>
      <c r="AD252" s="195" t="b">
        <f t="shared" si="0"/>
        <v>0</v>
      </c>
    </row>
    <row r="253" spans="1:31" ht="19.899999999999999" customHeight="1" x14ac:dyDescent="0.15">
      <c r="B253" s="152"/>
      <c r="D253" s="152"/>
      <c r="E253" s="203"/>
      <c r="F253" s="204"/>
      <c r="G253" s="204"/>
      <c r="H253" s="9"/>
      <c r="I253" s="10"/>
      <c r="J253" s="198">
        <v>30</v>
      </c>
      <c r="K253" s="199" t="s">
        <v>117</v>
      </c>
      <c r="L253" s="200"/>
      <c r="M253" s="200"/>
      <c r="N253" s="200"/>
      <c r="O253" s="200"/>
      <c r="P253" s="201"/>
      <c r="Q253" s="5"/>
      <c r="R253" s="6"/>
      <c r="S253" s="15"/>
      <c r="T253" s="16"/>
      <c r="U253" s="16"/>
      <c r="V253" s="16"/>
      <c r="W253" s="16"/>
      <c r="X253" s="16"/>
      <c r="Y253" s="17"/>
      <c r="Z253" s="152"/>
      <c r="AC253" s="202" t="b">
        <f t="shared" si="2"/>
        <v>0</v>
      </c>
      <c r="AD253" s="195" t="b">
        <f t="shared" si="0"/>
        <v>0</v>
      </c>
    </row>
    <row r="254" spans="1:31" ht="19.899999999999999" customHeight="1" x14ac:dyDescent="0.15">
      <c r="B254" s="152"/>
      <c r="D254" s="152"/>
      <c r="E254" s="203"/>
      <c r="F254" s="204"/>
      <c r="G254" s="204"/>
      <c r="H254" s="9"/>
      <c r="I254" s="10"/>
      <c r="J254" s="198">
        <v>40</v>
      </c>
      <c r="K254" s="199" t="s">
        <v>118</v>
      </c>
      <c r="L254" s="200"/>
      <c r="M254" s="200"/>
      <c r="N254" s="200"/>
      <c r="O254" s="200"/>
      <c r="P254" s="201"/>
      <c r="Q254" s="5"/>
      <c r="R254" s="6"/>
      <c r="S254" s="15"/>
      <c r="T254" s="16"/>
      <c r="U254" s="16"/>
      <c r="V254" s="16"/>
      <c r="W254" s="16"/>
      <c r="X254" s="16"/>
      <c r="Y254" s="17"/>
      <c r="Z254" s="152"/>
      <c r="AC254" s="202" t="b">
        <f t="shared" si="2"/>
        <v>0</v>
      </c>
      <c r="AD254" s="195" t="b">
        <f t="shared" si="0"/>
        <v>0</v>
      </c>
    </row>
    <row r="255" spans="1:31" ht="19.899999999999999" customHeight="1" x14ac:dyDescent="0.15">
      <c r="B255" s="152"/>
      <c r="D255" s="152"/>
      <c r="E255" s="203"/>
      <c r="F255" s="204"/>
      <c r="G255" s="204"/>
      <c r="H255" s="9"/>
      <c r="I255" s="10"/>
      <c r="J255" s="198">
        <v>50</v>
      </c>
      <c r="K255" s="199" t="s">
        <v>119</v>
      </c>
      <c r="L255" s="200"/>
      <c r="M255" s="200"/>
      <c r="N255" s="200"/>
      <c r="O255" s="200"/>
      <c r="P255" s="201"/>
      <c r="Q255" s="5"/>
      <c r="R255" s="6"/>
      <c r="S255" s="15"/>
      <c r="T255" s="16"/>
      <c r="U255" s="16"/>
      <c r="V255" s="16"/>
      <c r="W255" s="16"/>
      <c r="X255" s="16"/>
      <c r="Y255" s="17"/>
      <c r="Z255" s="152"/>
      <c r="AC255" s="202" t="b">
        <f t="shared" si="2"/>
        <v>0</v>
      </c>
      <c r="AD255" s="195" t="b">
        <f t="shared" si="0"/>
        <v>0</v>
      </c>
    </row>
    <row r="256" spans="1:31" ht="19.899999999999999" customHeight="1" x14ac:dyDescent="0.15">
      <c r="B256" s="152"/>
      <c r="D256" s="152"/>
      <c r="E256" s="203"/>
      <c r="F256" s="204"/>
      <c r="G256" s="204"/>
      <c r="H256" s="9"/>
      <c r="I256" s="10"/>
      <c r="J256" s="198">
        <v>60</v>
      </c>
      <c r="K256" s="199" t="s">
        <v>120</v>
      </c>
      <c r="L256" s="200"/>
      <c r="M256" s="200"/>
      <c r="N256" s="200"/>
      <c r="O256" s="200"/>
      <c r="P256" s="201"/>
      <c r="Q256" s="5"/>
      <c r="R256" s="6"/>
      <c r="S256" s="15"/>
      <c r="T256" s="16"/>
      <c r="U256" s="16"/>
      <c r="V256" s="16"/>
      <c r="W256" s="16"/>
      <c r="X256" s="16"/>
      <c r="Y256" s="17"/>
      <c r="Z256" s="152"/>
      <c r="AC256" s="202" t="b">
        <f t="shared" si="2"/>
        <v>0</v>
      </c>
      <c r="AD256" s="195" t="b">
        <f t="shared" si="0"/>
        <v>0</v>
      </c>
    </row>
    <row r="257" spans="1:31" ht="19.899999999999999" customHeight="1" x14ac:dyDescent="0.15">
      <c r="B257" s="152"/>
      <c r="D257" s="152"/>
      <c r="E257" s="203"/>
      <c r="F257" s="204"/>
      <c r="G257" s="204"/>
      <c r="H257" s="9"/>
      <c r="I257" s="10"/>
      <c r="J257" s="198">
        <v>70</v>
      </c>
      <c r="K257" s="199" t="s">
        <v>121</v>
      </c>
      <c r="L257" s="200"/>
      <c r="M257" s="200"/>
      <c r="N257" s="200"/>
      <c r="O257" s="200"/>
      <c r="P257" s="201"/>
      <c r="Q257" s="5"/>
      <c r="R257" s="6"/>
      <c r="S257" s="15"/>
      <c r="T257" s="16"/>
      <c r="U257" s="16"/>
      <c r="V257" s="16"/>
      <c r="W257" s="16"/>
      <c r="X257" s="16"/>
      <c r="Y257" s="17"/>
      <c r="Z257" s="152"/>
      <c r="AC257" s="202" t="b">
        <f t="shared" si="2"/>
        <v>0</v>
      </c>
      <c r="AD257" s="195" t="b">
        <f t="shared" si="0"/>
        <v>0</v>
      </c>
    </row>
    <row r="258" spans="1:31" ht="19.899999999999999" customHeight="1" x14ac:dyDescent="0.15">
      <c r="B258" s="152"/>
      <c r="D258" s="152"/>
      <c r="E258" s="203"/>
      <c r="F258" s="204"/>
      <c r="G258" s="204"/>
      <c r="H258" s="9"/>
      <c r="I258" s="10"/>
      <c r="J258" s="198">
        <v>80</v>
      </c>
      <c r="K258" s="199" t="s">
        <v>122</v>
      </c>
      <c r="L258" s="200"/>
      <c r="M258" s="200"/>
      <c r="N258" s="200"/>
      <c r="O258" s="200"/>
      <c r="P258" s="201"/>
      <c r="Q258" s="5"/>
      <c r="R258" s="6"/>
      <c r="S258" s="15"/>
      <c r="T258" s="16"/>
      <c r="U258" s="16"/>
      <c r="V258" s="16"/>
      <c r="W258" s="16"/>
      <c r="X258" s="16"/>
      <c r="Y258" s="17"/>
      <c r="Z258" s="152"/>
      <c r="AC258" s="202" t="b">
        <f t="shared" si="2"/>
        <v>0</v>
      </c>
      <c r="AD258" s="195" t="b">
        <f t="shared" si="0"/>
        <v>0</v>
      </c>
    </row>
    <row r="259" spans="1:31" ht="19.899999999999999" customHeight="1" x14ac:dyDescent="0.15">
      <c r="A259" s="188">
        <f>IFERROR(IF(AND($Q259="○", TRIM($S259)=""),1001,0),3)</f>
        <v>0</v>
      </c>
      <c r="B259" s="152"/>
      <c r="D259" s="152"/>
      <c r="E259" s="203"/>
      <c r="F259" s="204"/>
      <c r="G259" s="204"/>
      <c r="H259" s="11"/>
      <c r="I259" s="12"/>
      <c r="J259" s="198">
        <v>999</v>
      </c>
      <c r="K259" s="199" t="s">
        <v>272</v>
      </c>
      <c r="L259" s="200"/>
      <c r="M259" s="200"/>
      <c r="N259" s="200"/>
      <c r="O259" s="200"/>
      <c r="P259" s="201"/>
      <c r="Q259" s="5"/>
      <c r="R259" s="6"/>
      <c r="S259" s="15"/>
      <c r="T259" s="16"/>
      <c r="U259" s="16"/>
      <c r="V259" s="16"/>
      <c r="W259" s="16"/>
      <c r="X259" s="16"/>
      <c r="Y259" s="17"/>
      <c r="Z259" s="152"/>
      <c r="AC259" s="202" t="b">
        <f t="shared" si="2"/>
        <v>0</v>
      </c>
      <c r="AD259" s="195" t="b">
        <f t="shared" si="0"/>
        <v>0</v>
      </c>
    </row>
    <row r="260" spans="1:31" ht="19.899999999999999" customHeight="1" x14ac:dyDescent="0.15">
      <c r="A260" s="188">
        <f>IFERROR(IF($AE260,1001,0),3)</f>
        <v>0</v>
      </c>
      <c r="B260" s="152"/>
      <c r="D260" s="152"/>
      <c r="E260" s="203" t="s">
        <v>251</v>
      </c>
      <c r="F260" s="204"/>
      <c r="G260" s="204"/>
      <c r="H260" s="7"/>
      <c r="I260" s="8"/>
      <c r="J260" s="198">
        <v>10</v>
      </c>
      <c r="K260" s="199" t="s">
        <v>123</v>
      </c>
      <c r="L260" s="200"/>
      <c r="M260" s="200"/>
      <c r="N260" s="200"/>
      <c r="O260" s="200"/>
      <c r="P260" s="201"/>
      <c r="Q260" s="5"/>
      <c r="R260" s="6"/>
      <c r="S260" s="15"/>
      <c r="T260" s="16"/>
      <c r="U260" s="16"/>
      <c r="V260" s="16"/>
      <c r="W260" s="16"/>
      <c r="X260" s="16"/>
      <c r="Y260" s="17"/>
      <c r="Z260" s="152"/>
      <c r="AB260" s="195">
        <f>COUNTIF($Q260:$Q264,"○")</f>
        <v>0</v>
      </c>
      <c r="AC260" s="195" t="b">
        <f>OR(AND(TRIM(H260)&lt;&gt;"",AB260&lt;1),AND(TRIM(H260)="",AB260&gt;0))</f>
        <v>0</v>
      </c>
      <c r="AD260" s="195" t="b">
        <f t="shared" ref="AD260:AD323" si="3">AND(Q260&lt;&gt;"○",TRIM(S260)&lt;&gt;"")</f>
        <v>0</v>
      </c>
      <c r="AE260" s="195" t="b">
        <f>OR(AC260:AD264)</f>
        <v>0</v>
      </c>
    </row>
    <row r="261" spans="1:31" ht="19.899999999999999" customHeight="1" x14ac:dyDescent="0.15">
      <c r="B261" s="152"/>
      <c r="D261" s="152"/>
      <c r="E261" s="203"/>
      <c r="F261" s="204"/>
      <c r="G261" s="204"/>
      <c r="H261" s="9"/>
      <c r="I261" s="10"/>
      <c r="J261" s="198">
        <v>20</v>
      </c>
      <c r="K261" s="199" t="s">
        <v>124</v>
      </c>
      <c r="L261" s="200"/>
      <c r="M261" s="200"/>
      <c r="N261" s="200"/>
      <c r="O261" s="200"/>
      <c r="P261" s="201"/>
      <c r="Q261" s="5"/>
      <c r="R261" s="6"/>
      <c r="S261" s="15"/>
      <c r="T261" s="16"/>
      <c r="U261" s="16"/>
      <c r="V261" s="16"/>
      <c r="W261" s="16"/>
      <c r="X261" s="16"/>
      <c r="Y261" s="17"/>
      <c r="Z261" s="152"/>
      <c r="AC261" s="202" t="b">
        <f t="shared" si="2"/>
        <v>0</v>
      </c>
      <c r="AD261" s="195" t="b">
        <f t="shared" si="3"/>
        <v>0</v>
      </c>
    </row>
    <row r="262" spans="1:31" ht="19.899999999999999" customHeight="1" x14ac:dyDescent="0.15">
      <c r="B262" s="152"/>
      <c r="D262" s="152"/>
      <c r="E262" s="203"/>
      <c r="F262" s="204"/>
      <c r="G262" s="204"/>
      <c r="H262" s="9"/>
      <c r="I262" s="10"/>
      <c r="J262" s="198">
        <v>30</v>
      </c>
      <c r="K262" s="199" t="s">
        <v>125</v>
      </c>
      <c r="L262" s="200"/>
      <c r="M262" s="200"/>
      <c r="N262" s="200"/>
      <c r="O262" s="200"/>
      <c r="P262" s="201"/>
      <c r="Q262" s="5"/>
      <c r="R262" s="6"/>
      <c r="S262" s="15"/>
      <c r="T262" s="16"/>
      <c r="U262" s="16"/>
      <c r="V262" s="16"/>
      <c r="W262" s="16"/>
      <c r="X262" s="16"/>
      <c r="Y262" s="17"/>
      <c r="Z262" s="152"/>
      <c r="AC262" s="202" t="b">
        <f t="shared" si="2"/>
        <v>0</v>
      </c>
      <c r="AD262" s="195" t="b">
        <f t="shared" si="3"/>
        <v>0</v>
      </c>
    </row>
    <row r="263" spans="1:31" ht="19.899999999999999" customHeight="1" x14ac:dyDescent="0.15">
      <c r="B263" s="152"/>
      <c r="D263" s="152"/>
      <c r="E263" s="203"/>
      <c r="F263" s="204"/>
      <c r="G263" s="204"/>
      <c r="H263" s="9"/>
      <c r="I263" s="10"/>
      <c r="J263" s="198">
        <v>40</v>
      </c>
      <c r="K263" s="199" t="s">
        <v>126</v>
      </c>
      <c r="L263" s="200"/>
      <c r="M263" s="200"/>
      <c r="N263" s="200"/>
      <c r="O263" s="200"/>
      <c r="P263" s="201"/>
      <c r="Q263" s="5"/>
      <c r="R263" s="6"/>
      <c r="S263" s="15"/>
      <c r="T263" s="16"/>
      <c r="U263" s="16"/>
      <c r="V263" s="16"/>
      <c r="W263" s="16"/>
      <c r="X263" s="16"/>
      <c r="Y263" s="17"/>
      <c r="Z263" s="152"/>
      <c r="AC263" s="202" t="b">
        <f t="shared" si="2"/>
        <v>0</v>
      </c>
      <c r="AD263" s="195" t="b">
        <f t="shared" si="3"/>
        <v>0</v>
      </c>
    </row>
    <row r="264" spans="1:31" ht="19.899999999999999" customHeight="1" x14ac:dyDescent="0.15">
      <c r="A264" s="188">
        <f>IFERROR(IF(AND($Q264="○", TRIM($S264)=""),1001,0),3)</f>
        <v>0</v>
      </c>
      <c r="B264" s="152"/>
      <c r="C264" s="120"/>
      <c r="D264" s="152"/>
      <c r="E264" s="203"/>
      <c r="F264" s="204"/>
      <c r="G264" s="204"/>
      <c r="H264" s="11"/>
      <c r="I264" s="12"/>
      <c r="J264" s="198">
        <v>999</v>
      </c>
      <c r="K264" s="199" t="s">
        <v>272</v>
      </c>
      <c r="L264" s="200"/>
      <c r="M264" s="200"/>
      <c r="N264" s="200"/>
      <c r="O264" s="200"/>
      <c r="P264" s="201"/>
      <c r="Q264" s="5"/>
      <c r="R264" s="6"/>
      <c r="S264" s="15"/>
      <c r="T264" s="16"/>
      <c r="U264" s="16"/>
      <c r="V264" s="16"/>
      <c r="W264" s="16"/>
      <c r="X264" s="16"/>
      <c r="Y264" s="17"/>
      <c r="Z264" s="152"/>
      <c r="AC264" s="202" t="b">
        <f t="shared" si="2"/>
        <v>0</v>
      </c>
      <c r="AD264" s="195" t="b">
        <f t="shared" si="3"/>
        <v>0</v>
      </c>
    </row>
    <row r="265" spans="1:31" ht="19.899999999999999" customHeight="1" x14ac:dyDescent="0.15">
      <c r="A265" s="188">
        <f>IFERROR(IF($AE265,1001,0),3)</f>
        <v>0</v>
      </c>
      <c r="B265" s="152"/>
      <c r="D265" s="152"/>
      <c r="E265" s="203" t="s">
        <v>252</v>
      </c>
      <c r="F265" s="204"/>
      <c r="G265" s="204"/>
      <c r="H265" s="7"/>
      <c r="I265" s="8"/>
      <c r="J265" s="198">
        <v>10</v>
      </c>
      <c r="K265" s="199" t="s">
        <v>127</v>
      </c>
      <c r="L265" s="200"/>
      <c r="M265" s="200"/>
      <c r="N265" s="200"/>
      <c r="O265" s="200"/>
      <c r="P265" s="201"/>
      <c r="Q265" s="5"/>
      <c r="R265" s="6"/>
      <c r="S265" s="15"/>
      <c r="T265" s="16"/>
      <c r="U265" s="16"/>
      <c r="V265" s="16"/>
      <c r="W265" s="16"/>
      <c r="X265" s="16"/>
      <c r="Y265" s="17"/>
      <c r="Z265" s="152"/>
      <c r="AB265" s="195">
        <f>COUNTIF($Q265:$Q271,"○")</f>
        <v>0</v>
      </c>
      <c r="AC265" s="195" t="b">
        <f>OR(AND(TRIM(H265)&lt;&gt;"",AB265&lt;1),AND(TRIM(H265)="",AB265&gt;0))</f>
        <v>0</v>
      </c>
      <c r="AD265" s="195" t="b">
        <f t="shared" si="3"/>
        <v>0</v>
      </c>
      <c r="AE265" s="195" t="b">
        <f>OR(AC265:AD271)</f>
        <v>0</v>
      </c>
    </row>
    <row r="266" spans="1:31" ht="19.899999999999999" customHeight="1" x14ac:dyDescent="0.15">
      <c r="B266" s="152"/>
      <c r="D266" s="152"/>
      <c r="E266" s="203"/>
      <c r="F266" s="204"/>
      <c r="G266" s="204"/>
      <c r="H266" s="9"/>
      <c r="I266" s="10"/>
      <c r="J266" s="198">
        <v>20</v>
      </c>
      <c r="K266" s="199" t="s">
        <v>128</v>
      </c>
      <c r="L266" s="200"/>
      <c r="M266" s="200"/>
      <c r="N266" s="200"/>
      <c r="O266" s="200"/>
      <c r="P266" s="201"/>
      <c r="Q266" s="5"/>
      <c r="R266" s="6"/>
      <c r="S266" s="15"/>
      <c r="T266" s="16"/>
      <c r="U266" s="16"/>
      <c r="V266" s="16"/>
      <c r="W266" s="16"/>
      <c r="X266" s="16"/>
      <c r="Y266" s="17"/>
      <c r="Z266" s="152"/>
      <c r="AC266" s="202" t="b">
        <f t="shared" si="2"/>
        <v>0</v>
      </c>
      <c r="AD266" s="195" t="b">
        <f t="shared" si="3"/>
        <v>0</v>
      </c>
    </row>
    <row r="267" spans="1:31" ht="19.899999999999999" customHeight="1" x14ac:dyDescent="0.15">
      <c r="B267" s="152"/>
      <c r="D267" s="152"/>
      <c r="E267" s="203"/>
      <c r="F267" s="204"/>
      <c r="G267" s="204"/>
      <c r="H267" s="9"/>
      <c r="I267" s="10"/>
      <c r="J267" s="198">
        <v>30</v>
      </c>
      <c r="K267" s="199" t="s">
        <v>129</v>
      </c>
      <c r="L267" s="200"/>
      <c r="M267" s="200"/>
      <c r="N267" s="200"/>
      <c r="O267" s="200"/>
      <c r="P267" s="201"/>
      <c r="Q267" s="5"/>
      <c r="R267" s="6"/>
      <c r="S267" s="15"/>
      <c r="T267" s="16"/>
      <c r="U267" s="16"/>
      <c r="V267" s="16"/>
      <c r="W267" s="16"/>
      <c r="X267" s="16"/>
      <c r="Y267" s="17"/>
      <c r="Z267" s="152"/>
      <c r="AC267" s="202" t="b">
        <f t="shared" si="2"/>
        <v>0</v>
      </c>
      <c r="AD267" s="195" t="b">
        <f t="shared" si="3"/>
        <v>0</v>
      </c>
    </row>
    <row r="268" spans="1:31" ht="19.899999999999999" customHeight="1" x14ac:dyDescent="0.15">
      <c r="B268" s="152"/>
      <c r="D268" s="152"/>
      <c r="E268" s="203"/>
      <c r="F268" s="204"/>
      <c r="G268" s="204"/>
      <c r="H268" s="9"/>
      <c r="I268" s="10"/>
      <c r="J268" s="198">
        <v>40</v>
      </c>
      <c r="K268" s="199" t="s">
        <v>130</v>
      </c>
      <c r="L268" s="200"/>
      <c r="M268" s="200"/>
      <c r="N268" s="200"/>
      <c r="O268" s="200"/>
      <c r="P268" s="201"/>
      <c r="Q268" s="5"/>
      <c r="R268" s="6"/>
      <c r="S268" s="15"/>
      <c r="T268" s="16"/>
      <c r="U268" s="16"/>
      <c r="V268" s="16"/>
      <c r="W268" s="16"/>
      <c r="X268" s="16"/>
      <c r="Y268" s="17"/>
      <c r="Z268" s="152"/>
      <c r="AC268" s="202" t="b">
        <f t="shared" ref="AC268:AC331" si="4">AC267</f>
        <v>0</v>
      </c>
      <c r="AD268" s="195" t="b">
        <f t="shared" si="3"/>
        <v>0</v>
      </c>
    </row>
    <row r="269" spans="1:31" ht="19.899999999999999" customHeight="1" x14ac:dyDescent="0.15">
      <c r="B269" s="152"/>
      <c r="D269" s="152"/>
      <c r="E269" s="203"/>
      <c r="F269" s="204"/>
      <c r="G269" s="204"/>
      <c r="H269" s="9"/>
      <c r="I269" s="10"/>
      <c r="J269" s="198">
        <v>50</v>
      </c>
      <c r="K269" s="199" t="s">
        <v>131</v>
      </c>
      <c r="L269" s="200"/>
      <c r="M269" s="200"/>
      <c r="N269" s="200"/>
      <c r="O269" s="200"/>
      <c r="P269" s="201"/>
      <c r="Q269" s="5"/>
      <c r="R269" s="6"/>
      <c r="S269" s="15"/>
      <c r="T269" s="16"/>
      <c r="U269" s="16"/>
      <c r="V269" s="16"/>
      <c r="W269" s="16"/>
      <c r="X269" s="16"/>
      <c r="Y269" s="17"/>
      <c r="Z269" s="152"/>
      <c r="AC269" s="202" t="b">
        <f t="shared" si="4"/>
        <v>0</v>
      </c>
      <c r="AD269" s="195" t="b">
        <f t="shared" si="3"/>
        <v>0</v>
      </c>
    </row>
    <row r="270" spans="1:31" ht="19.899999999999999" customHeight="1" x14ac:dyDescent="0.15">
      <c r="B270" s="152"/>
      <c r="D270" s="152"/>
      <c r="E270" s="203"/>
      <c r="F270" s="204"/>
      <c r="G270" s="204"/>
      <c r="H270" s="9"/>
      <c r="I270" s="10"/>
      <c r="J270" s="198">
        <v>60</v>
      </c>
      <c r="K270" s="199" t="s">
        <v>132</v>
      </c>
      <c r="L270" s="200"/>
      <c r="M270" s="200"/>
      <c r="N270" s="200"/>
      <c r="O270" s="200"/>
      <c r="P270" s="201"/>
      <c r="Q270" s="5"/>
      <c r="R270" s="6"/>
      <c r="S270" s="15"/>
      <c r="T270" s="16"/>
      <c r="U270" s="16"/>
      <c r="V270" s="16"/>
      <c r="W270" s="16"/>
      <c r="X270" s="16"/>
      <c r="Y270" s="17"/>
      <c r="Z270" s="152"/>
      <c r="AC270" s="202" t="b">
        <f t="shared" si="4"/>
        <v>0</v>
      </c>
      <c r="AD270" s="195" t="b">
        <f t="shared" si="3"/>
        <v>0</v>
      </c>
    </row>
    <row r="271" spans="1:31" ht="19.899999999999999" customHeight="1" x14ac:dyDescent="0.15">
      <c r="A271" s="188">
        <f>IFERROR(IF(AND($Q271="○", TRIM($S271)=""),1001,0),3)</f>
        <v>0</v>
      </c>
      <c r="B271" s="152"/>
      <c r="D271" s="152"/>
      <c r="E271" s="203"/>
      <c r="F271" s="204"/>
      <c r="G271" s="204"/>
      <c r="H271" s="11"/>
      <c r="I271" s="12"/>
      <c r="J271" s="198">
        <v>999</v>
      </c>
      <c r="K271" s="199" t="s">
        <v>272</v>
      </c>
      <c r="L271" s="200"/>
      <c r="M271" s="200"/>
      <c r="N271" s="200"/>
      <c r="O271" s="200"/>
      <c r="P271" s="201"/>
      <c r="Q271" s="5"/>
      <c r="R271" s="6"/>
      <c r="S271" s="15"/>
      <c r="T271" s="16"/>
      <c r="U271" s="16"/>
      <c r="V271" s="16"/>
      <c r="W271" s="16"/>
      <c r="X271" s="16"/>
      <c r="Y271" s="17"/>
      <c r="Z271" s="152"/>
      <c r="AC271" s="202" t="b">
        <f t="shared" si="4"/>
        <v>0</v>
      </c>
      <c r="AD271" s="195" t="b">
        <f t="shared" si="3"/>
        <v>0</v>
      </c>
    </row>
    <row r="272" spans="1:31" ht="19.899999999999999" customHeight="1" x14ac:dyDescent="0.15">
      <c r="A272" s="188">
        <f>IFERROR(IF($AE272,1001,0),3)</f>
        <v>0</v>
      </c>
      <c r="B272" s="152"/>
      <c r="D272" s="152"/>
      <c r="E272" s="196" t="s">
        <v>253</v>
      </c>
      <c r="F272" s="197"/>
      <c r="G272" s="197"/>
      <c r="H272" s="7"/>
      <c r="I272" s="8"/>
      <c r="J272" s="198">
        <v>10</v>
      </c>
      <c r="K272" s="199" t="s">
        <v>133</v>
      </c>
      <c r="L272" s="200"/>
      <c r="M272" s="200"/>
      <c r="N272" s="200"/>
      <c r="O272" s="200"/>
      <c r="P272" s="201"/>
      <c r="Q272" s="5"/>
      <c r="R272" s="6"/>
      <c r="S272" s="15"/>
      <c r="T272" s="16"/>
      <c r="U272" s="16"/>
      <c r="V272" s="16"/>
      <c r="W272" s="16"/>
      <c r="X272" s="16"/>
      <c r="Y272" s="17"/>
      <c r="Z272" s="152"/>
      <c r="AB272" s="195">
        <f>COUNTIF($Q272:$Q275,"○")</f>
        <v>0</v>
      </c>
      <c r="AC272" s="195" t="b">
        <f>OR(AND(TRIM(H272)&lt;&gt;"",AB272&lt;1),AND(TRIM(H272)="",AB272&gt;0))</f>
        <v>0</v>
      </c>
      <c r="AD272" s="195" t="b">
        <f t="shared" si="3"/>
        <v>0</v>
      </c>
      <c r="AE272" s="195" t="b">
        <f>OR(AC272:AD275)</f>
        <v>0</v>
      </c>
    </row>
    <row r="273" spans="1:31" ht="19.899999999999999" customHeight="1" x14ac:dyDescent="0.15">
      <c r="B273" s="152"/>
      <c r="D273" s="152"/>
      <c r="E273" s="196"/>
      <c r="F273" s="197"/>
      <c r="G273" s="197"/>
      <c r="H273" s="9"/>
      <c r="I273" s="10"/>
      <c r="J273" s="198">
        <v>20</v>
      </c>
      <c r="K273" s="199" t="s">
        <v>134</v>
      </c>
      <c r="L273" s="200"/>
      <c r="M273" s="200"/>
      <c r="N273" s="200"/>
      <c r="O273" s="200"/>
      <c r="P273" s="201"/>
      <c r="Q273" s="5"/>
      <c r="R273" s="6"/>
      <c r="S273" s="15"/>
      <c r="T273" s="16"/>
      <c r="U273" s="16"/>
      <c r="V273" s="16"/>
      <c r="W273" s="16"/>
      <c r="X273" s="16"/>
      <c r="Y273" s="17"/>
      <c r="Z273" s="152"/>
      <c r="AC273" s="202" t="b">
        <f t="shared" si="4"/>
        <v>0</v>
      </c>
      <c r="AD273" s="195" t="b">
        <f t="shared" si="3"/>
        <v>0</v>
      </c>
    </row>
    <row r="274" spans="1:31" ht="19.899999999999999" customHeight="1" x14ac:dyDescent="0.15">
      <c r="B274" s="152"/>
      <c r="D274" s="152"/>
      <c r="E274" s="196"/>
      <c r="F274" s="197"/>
      <c r="G274" s="197"/>
      <c r="H274" s="9"/>
      <c r="I274" s="10"/>
      <c r="J274" s="198">
        <v>30</v>
      </c>
      <c r="K274" s="199" t="s">
        <v>135</v>
      </c>
      <c r="L274" s="200"/>
      <c r="M274" s="200"/>
      <c r="N274" s="200"/>
      <c r="O274" s="200"/>
      <c r="P274" s="201"/>
      <c r="Q274" s="5"/>
      <c r="R274" s="6"/>
      <c r="S274" s="15"/>
      <c r="T274" s="16"/>
      <c r="U274" s="16"/>
      <c r="V274" s="16"/>
      <c r="W274" s="16"/>
      <c r="X274" s="16"/>
      <c r="Y274" s="17"/>
      <c r="Z274" s="152"/>
      <c r="AC274" s="202" t="b">
        <f t="shared" si="4"/>
        <v>0</v>
      </c>
      <c r="AD274" s="195" t="b">
        <f t="shared" si="3"/>
        <v>0</v>
      </c>
    </row>
    <row r="275" spans="1:31" ht="19.899999999999999" customHeight="1" x14ac:dyDescent="0.15">
      <c r="A275" s="188">
        <f>IFERROR(IF(AND($Q275="○", TRIM($S275)=""),1001,0),3)</f>
        <v>0</v>
      </c>
      <c r="B275" s="152"/>
      <c r="D275" s="152"/>
      <c r="E275" s="196"/>
      <c r="F275" s="197"/>
      <c r="G275" s="197"/>
      <c r="H275" s="11"/>
      <c r="I275" s="12"/>
      <c r="J275" s="198">
        <v>999</v>
      </c>
      <c r="K275" s="199" t="s">
        <v>272</v>
      </c>
      <c r="L275" s="200"/>
      <c r="M275" s="200"/>
      <c r="N275" s="200"/>
      <c r="O275" s="200"/>
      <c r="P275" s="201"/>
      <c r="Q275" s="5"/>
      <c r="R275" s="6"/>
      <c r="S275" s="15"/>
      <c r="T275" s="16"/>
      <c r="U275" s="16"/>
      <c r="V275" s="16"/>
      <c r="W275" s="16"/>
      <c r="X275" s="16"/>
      <c r="Y275" s="17"/>
      <c r="Z275" s="152"/>
      <c r="AC275" s="202" t="b">
        <f t="shared" si="4"/>
        <v>0</v>
      </c>
      <c r="AD275" s="195" t="b">
        <f t="shared" si="3"/>
        <v>0</v>
      </c>
    </row>
    <row r="276" spans="1:31" ht="19.899999999999999" customHeight="1" x14ac:dyDescent="0.15">
      <c r="A276" s="188">
        <f>IFERROR(IF($AE276,1001,0),3)</f>
        <v>0</v>
      </c>
      <c r="B276" s="152"/>
      <c r="D276" s="152"/>
      <c r="E276" s="196" t="s">
        <v>254</v>
      </c>
      <c r="F276" s="197"/>
      <c r="G276" s="197"/>
      <c r="H276" s="7"/>
      <c r="I276" s="8"/>
      <c r="J276" s="198">
        <v>10</v>
      </c>
      <c r="K276" s="199" t="s">
        <v>136</v>
      </c>
      <c r="L276" s="200"/>
      <c r="M276" s="200"/>
      <c r="N276" s="200"/>
      <c r="O276" s="200"/>
      <c r="P276" s="201"/>
      <c r="Q276" s="5"/>
      <c r="R276" s="6"/>
      <c r="S276" s="15"/>
      <c r="T276" s="16"/>
      <c r="U276" s="16"/>
      <c r="V276" s="16"/>
      <c r="W276" s="16"/>
      <c r="X276" s="16"/>
      <c r="Y276" s="17"/>
      <c r="Z276" s="152"/>
      <c r="AB276" s="195">
        <f>COUNTIF($Q276:$Q280,"○")</f>
        <v>0</v>
      </c>
      <c r="AC276" s="195" t="b">
        <f>OR(AND(TRIM(H276)&lt;&gt;"",AB276&lt;1),AND(TRIM(H276)="",AB276&gt;0))</f>
        <v>0</v>
      </c>
      <c r="AD276" s="195" t="b">
        <f t="shared" si="3"/>
        <v>0</v>
      </c>
      <c r="AE276" s="195" t="b">
        <f>OR(AC276:AD280)</f>
        <v>0</v>
      </c>
    </row>
    <row r="277" spans="1:31" ht="19.899999999999999" customHeight="1" x14ac:dyDescent="0.15">
      <c r="B277" s="152"/>
      <c r="D277" s="152"/>
      <c r="E277" s="196"/>
      <c r="F277" s="197"/>
      <c r="G277" s="197"/>
      <c r="H277" s="9"/>
      <c r="I277" s="10"/>
      <c r="J277" s="198">
        <v>20</v>
      </c>
      <c r="K277" s="199" t="s">
        <v>137</v>
      </c>
      <c r="L277" s="200"/>
      <c r="M277" s="200"/>
      <c r="N277" s="200"/>
      <c r="O277" s="200"/>
      <c r="P277" s="201"/>
      <c r="Q277" s="5"/>
      <c r="R277" s="6"/>
      <c r="S277" s="15"/>
      <c r="T277" s="16"/>
      <c r="U277" s="16"/>
      <c r="V277" s="16"/>
      <c r="W277" s="16"/>
      <c r="X277" s="16"/>
      <c r="Y277" s="17"/>
      <c r="Z277" s="152"/>
      <c r="AC277" s="202" t="b">
        <f t="shared" si="4"/>
        <v>0</v>
      </c>
      <c r="AD277" s="195" t="b">
        <f t="shared" si="3"/>
        <v>0</v>
      </c>
    </row>
    <row r="278" spans="1:31" ht="19.899999999999999" customHeight="1" x14ac:dyDescent="0.15">
      <c r="B278" s="152"/>
      <c r="D278" s="152"/>
      <c r="E278" s="196"/>
      <c r="F278" s="197"/>
      <c r="G278" s="197"/>
      <c r="H278" s="9"/>
      <c r="I278" s="10"/>
      <c r="J278" s="198">
        <v>30</v>
      </c>
      <c r="K278" s="199" t="s">
        <v>138</v>
      </c>
      <c r="L278" s="200"/>
      <c r="M278" s="200"/>
      <c r="N278" s="200"/>
      <c r="O278" s="200"/>
      <c r="P278" s="201"/>
      <c r="Q278" s="5"/>
      <c r="R278" s="6"/>
      <c r="S278" s="15"/>
      <c r="T278" s="16"/>
      <c r="U278" s="16"/>
      <c r="V278" s="16"/>
      <c r="W278" s="16"/>
      <c r="X278" s="16"/>
      <c r="Y278" s="17"/>
      <c r="Z278" s="152"/>
      <c r="AC278" s="202" t="b">
        <f t="shared" si="4"/>
        <v>0</v>
      </c>
      <c r="AD278" s="195" t="b">
        <f t="shared" si="3"/>
        <v>0</v>
      </c>
    </row>
    <row r="279" spans="1:31" ht="19.899999999999999" customHeight="1" x14ac:dyDescent="0.15">
      <c r="B279" s="152"/>
      <c r="D279" s="152"/>
      <c r="E279" s="196"/>
      <c r="F279" s="197"/>
      <c r="G279" s="197"/>
      <c r="H279" s="9"/>
      <c r="I279" s="10"/>
      <c r="J279" s="198">
        <v>40</v>
      </c>
      <c r="K279" s="199" t="s">
        <v>139</v>
      </c>
      <c r="L279" s="200"/>
      <c r="M279" s="200"/>
      <c r="N279" s="200"/>
      <c r="O279" s="200"/>
      <c r="P279" s="201"/>
      <c r="Q279" s="5"/>
      <c r="R279" s="6"/>
      <c r="S279" s="15"/>
      <c r="T279" s="16"/>
      <c r="U279" s="16"/>
      <c r="V279" s="16"/>
      <c r="W279" s="16"/>
      <c r="X279" s="16"/>
      <c r="Y279" s="17"/>
      <c r="Z279" s="152"/>
      <c r="AC279" s="202" t="b">
        <f t="shared" si="4"/>
        <v>0</v>
      </c>
      <c r="AD279" s="195" t="b">
        <f t="shared" si="3"/>
        <v>0</v>
      </c>
    </row>
    <row r="280" spans="1:31" ht="19.899999999999999" customHeight="1" x14ac:dyDescent="0.15">
      <c r="A280" s="188">
        <f>IFERROR(IF(AND($Q280="○", TRIM($S280)=""),1001,0),3)</f>
        <v>0</v>
      </c>
      <c r="B280" s="152"/>
      <c r="D280" s="152"/>
      <c r="E280" s="196"/>
      <c r="F280" s="197"/>
      <c r="G280" s="197"/>
      <c r="H280" s="11"/>
      <c r="I280" s="12"/>
      <c r="J280" s="198">
        <v>999</v>
      </c>
      <c r="K280" s="199" t="s">
        <v>272</v>
      </c>
      <c r="L280" s="200"/>
      <c r="M280" s="200"/>
      <c r="N280" s="200"/>
      <c r="O280" s="200"/>
      <c r="P280" s="201"/>
      <c r="Q280" s="5"/>
      <c r="R280" s="6"/>
      <c r="S280" s="15"/>
      <c r="T280" s="16"/>
      <c r="U280" s="16"/>
      <c r="V280" s="16"/>
      <c r="W280" s="16"/>
      <c r="X280" s="16"/>
      <c r="Y280" s="17"/>
      <c r="Z280" s="152"/>
      <c r="AC280" s="202" t="b">
        <f t="shared" si="4"/>
        <v>0</v>
      </c>
      <c r="AD280" s="195" t="b">
        <f t="shared" si="3"/>
        <v>0</v>
      </c>
    </row>
    <row r="281" spans="1:31" ht="19.899999999999999" customHeight="1" x14ac:dyDescent="0.15">
      <c r="A281" s="188">
        <f>IFERROR(IF($AE281,1001,0),3)</f>
        <v>0</v>
      </c>
      <c r="B281" s="152"/>
      <c r="D281" s="152"/>
      <c r="E281" s="196" t="s">
        <v>255</v>
      </c>
      <c r="F281" s="197"/>
      <c r="G281" s="197"/>
      <c r="H281" s="7"/>
      <c r="I281" s="8"/>
      <c r="J281" s="198">
        <v>10</v>
      </c>
      <c r="K281" s="199" t="s">
        <v>140</v>
      </c>
      <c r="L281" s="200"/>
      <c r="M281" s="200"/>
      <c r="N281" s="200"/>
      <c r="O281" s="200"/>
      <c r="P281" s="201"/>
      <c r="Q281" s="5"/>
      <c r="R281" s="6"/>
      <c r="S281" s="15"/>
      <c r="T281" s="16"/>
      <c r="U281" s="16"/>
      <c r="V281" s="16"/>
      <c r="W281" s="16"/>
      <c r="X281" s="16"/>
      <c r="Y281" s="17"/>
      <c r="Z281" s="152"/>
      <c r="AB281" s="195">
        <f>COUNTIF($Q281:$Q287,"○")</f>
        <v>0</v>
      </c>
      <c r="AC281" s="195" t="b">
        <f>OR(AND(TRIM(H281)&lt;&gt;"",AB281&lt;1),AND(TRIM(H281)="",AB281&gt;0))</f>
        <v>0</v>
      </c>
      <c r="AD281" s="195" t="b">
        <f t="shared" si="3"/>
        <v>0</v>
      </c>
      <c r="AE281" s="195" t="b">
        <f>OR(AC281:AD287)</f>
        <v>0</v>
      </c>
    </row>
    <row r="282" spans="1:31" ht="19.899999999999999" customHeight="1" x14ac:dyDescent="0.15">
      <c r="B282" s="152"/>
      <c r="D282" s="152"/>
      <c r="E282" s="196"/>
      <c r="F282" s="197"/>
      <c r="G282" s="197"/>
      <c r="H282" s="9"/>
      <c r="I282" s="10"/>
      <c r="J282" s="198">
        <v>20</v>
      </c>
      <c r="K282" s="199" t="s">
        <v>141</v>
      </c>
      <c r="L282" s="200"/>
      <c r="M282" s="200"/>
      <c r="N282" s="200"/>
      <c r="O282" s="200"/>
      <c r="P282" s="201"/>
      <c r="Q282" s="5"/>
      <c r="R282" s="6"/>
      <c r="S282" s="15"/>
      <c r="T282" s="16"/>
      <c r="U282" s="16"/>
      <c r="V282" s="16"/>
      <c r="W282" s="16"/>
      <c r="X282" s="16"/>
      <c r="Y282" s="17"/>
      <c r="Z282" s="152"/>
      <c r="AC282" s="202" t="b">
        <f t="shared" si="4"/>
        <v>0</v>
      </c>
      <c r="AD282" s="195" t="b">
        <f t="shared" si="3"/>
        <v>0</v>
      </c>
    </row>
    <row r="283" spans="1:31" ht="19.899999999999999" customHeight="1" x14ac:dyDescent="0.15">
      <c r="B283" s="152"/>
      <c r="D283" s="152"/>
      <c r="E283" s="196"/>
      <c r="F283" s="197"/>
      <c r="G283" s="197"/>
      <c r="H283" s="9"/>
      <c r="I283" s="10"/>
      <c r="J283" s="198">
        <v>30</v>
      </c>
      <c r="K283" s="199" t="s">
        <v>142</v>
      </c>
      <c r="L283" s="200"/>
      <c r="M283" s="200"/>
      <c r="N283" s="200"/>
      <c r="O283" s="200"/>
      <c r="P283" s="201"/>
      <c r="Q283" s="5"/>
      <c r="R283" s="6"/>
      <c r="S283" s="15"/>
      <c r="T283" s="16"/>
      <c r="U283" s="16"/>
      <c r="V283" s="16"/>
      <c r="W283" s="16"/>
      <c r="X283" s="16"/>
      <c r="Y283" s="17"/>
      <c r="Z283" s="152"/>
      <c r="AC283" s="202" t="b">
        <f t="shared" si="4"/>
        <v>0</v>
      </c>
      <c r="AD283" s="195" t="b">
        <f t="shared" si="3"/>
        <v>0</v>
      </c>
    </row>
    <row r="284" spans="1:31" ht="19.899999999999999" customHeight="1" x14ac:dyDescent="0.15">
      <c r="B284" s="152"/>
      <c r="D284" s="152"/>
      <c r="E284" s="196"/>
      <c r="F284" s="197"/>
      <c r="G284" s="197"/>
      <c r="H284" s="9"/>
      <c r="I284" s="10"/>
      <c r="J284" s="198">
        <v>40</v>
      </c>
      <c r="K284" s="199" t="s">
        <v>143</v>
      </c>
      <c r="L284" s="200"/>
      <c r="M284" s="200"/>
      <c r="N284" s="200"/>
      <c r="O284" s="200"/>
      <c r="P284" s="201"/>
      <c r="Q284" s="5"/>
      <c r="R284" s="6"/>
      <c r="S284" s="15"/>
      <c r="T284" s="16"/>
      <c r="U284" s="16"/>
      <c r="V284" s="16"/>
      <c r="W284" s="16"/>
      <c r="X284" s="16"/>
      <c r="Y284" s="17"/>
      <c r="Z284" s="152"/>
      <c r="AC284" s="202" t="b">
        <f t="shared" si="4"/>
        <v>0</v>
      </c>
      <c r="AD284" s="195" t="b">
        <f t="shared" si="3"/>
        <v>0</v>
      </c>
    </row>
    <row r="285" spans="1:31" ht="19.899999999999999" customHeight="1" x14ac:dyDescent="0.15">
      <c r="B285" s="152"/>
      <c r="D285" s="152"/>
      <c r="E285" s="196"/>
      <c r="F285" s="197"/>
      <c r="G285" s="197"/>
      <c r="H285" s="9"/>
      <c r="I285" s="10"/>
      <c r="J285" s="198">
        <v>50</v>
      </c>
      <c r="K285" s="199" t="s">
        <v>144</v>
      </c>
      <c r="L285" s="200"/>
      <c r="M285" s="200"/>
      <c r="N285" s="200"/>
      <c r="O285" s="200"/>
      <c r="P285" s="201"/>
      <c r="Q285" s="5"/>
      <c r="R285" s="6"/>
      <c r="S285" s="15"/>
      <c r="T285" s="16"/>
      <c r="U285" s="16"/>
      <c r="V285" s="16"/>
      <c r="W285" s="16"/>
      <c r="X285" s="16"/>
      <c r="Y285" s="17"/>
      <c r="Z285" s="152"/>
      <c r="AC285" s="202" t="b">
        <f t="shared" si="4"/>
        <v>0</v>
      </c>
      <c r="AD285" s="195" t="b">
        <f t="shared" si="3"/>
        <v>0</v>
      </c>
    </row>
    <row r="286" spans="1:31" ht="19.899999999999999" customHeight="1" x14ac:dyDescent="0.15">
      <c r="B286" s="152"/>
      <c r="D286" s="152"/>
      <c r="E286" s="196"/>
      <c r="F286" s="197"/>
      <c r="G286" s="197"/>
      <c r="H286" s="9"/>
      <c r="I286" s="10"/>
      <c r="J286" s="198">
        <v>60</v>
      </c>
      <c r="K286" s="199" t="s">
        <v>145</v>
      </c>
      <c r="L286" s="200"/>
      <c r="M286" s="200"/>
      <c r="N286" s="200"/>
      <c r="O286" s="200"/>
      <c r="P286" s="201"/>
      <c r="Q286" s="5"/>
      <c r="R286" s="6"/>
      <c r="S286" s="15"/>
      <c r="T286" s="16"/>
      <c r="U286" s="16"/>
      <c r="V286" s="16"/>
      <c r="W286" s="16"/>
      <c r="X286" s="16"/>
      <c r="Y286" s="17"/>
      <c r="Z286" s="152"/>
      <c r="AC286" s="202" t="b">
        <f t="shared" si="4"/>
        <v>0</v>
      </c>
      <c r="AD286" s="195" t="b">
        <f t="shared" si="3"/>
        <v>0</v>
      </c>
    </row>
    <row r="287" spans="1:31" ht="19.899999999999999" customHeight="1" x14ac:dyDescent="0.15">
      <c r="A287" s="188">
        <f>IFERROR(IF(AND($Q287="○", TRIM($S287)=""),1001,0),3)</f>
        <v>0</v>
      </c>
      <c r="B287" s="152"/>
      <c r="D287" s="152"/>
      <c r="E287" s="196"/>
      <c r="F287" s="197"/>
      <c r="G287" s="197"/>
      <c r="H287" s="11"/>
      <c r="I287" s="12"/>
      <c r="J287" s="198">
        <v>999</v>
      </c>
      <c r="K287" s="199" t="s">
        <v>272</v>
      </c>
      <c r="L287" s="200"/>
      <c r="M287" s="200"/>
      <c r="N287" s="200"/>
      <c r="O287" s="200"/>
      <c r="P287" s="201"/>
      <c r="Q287" s="5"/>
      <c r="R287" s="6"/>
      <c r="S287" s="15"/>
      <c r="T287" s="16"/>
      <c r="U287" s="16"/>
      <c r="V287" s="16"/>
      <c r="W287" s="16"/>
      <c r="X287" s="16"/>
      <c r="Y287" s="17"/>
      <c r="Z287" s="152"/>
      <c r="AC287" s="202" t="b">
        <f t="shared" si="4"/>
        <v>0</v>
      </c>
      <c r="AD287" s="195" t="b">
        <f t="shared" si="3"/>
        <v>0</v>
      </c>
    </row>
    <row r="288" spans="1:31" ht="19.899999999999999" customHeight="1" x14ac:dyDescent="0.15">
      <c r="A288" s="188">
        <f>IFERROR(IF($AE288,1001,0),3)</f>
        <v>0</v>
      </c>
      <c r="B288" s="152"/>
      <c r="D288" s="152"/>
      <c r="E288" s="196" t="s">
        <v>256</v>
      </c>
      <c r="F288" s="197"/>
      <c r="G288" s="197"/>
      <c r="H288" s="7"/>
      <c r="I288" s="8"/>
      <c r="J288" s="198">
        <v>10</v>
      </c>
      <c r="K288" s="199" t="s">
        <v>146</v>
      </c>
      <c r="L288" s="200"/>
      <c r="M288" s="200"/>
      <c r="N288" s="200"/>
      <c r="O288" s="200"/>
      <c r="P288" s="201"/>
      <c r="Q288" s="5"/>
      <c r="R288" s="6"/>
      <c r="S288" s="15"/>
      <c r="T288" s="16"/>
      <c r="U288" s="16"/>
      <c r="V288" s="16"/>
      <c r="W288" s="16"/>
      <c r="X288" s="16"/>
      <c r="Y288" s="17"/>
      <c r="Z288" s="152"/>
      <c r="AB288" s="195">
        <f>COUNTIF($Q288:$Q294,"○")</f>
        <v>0</v>
      </c>
      <c r="AC288" s="195" t="b">
        <f>OR(AND(TRIM(H288)&lt;&gt;"",AB288&lt;1),AND(TRIM(H288)="",AB288&gt;0))</f>
        <v>0</v>
      </c>
      <c r="AD288" s="195" t="b">
        <f t="shared" si="3"/>
        <v>0</v>
      </c>
      <c r="AE288" s="195" t="b">
        <f>OR(AC288:AD294)</f>
        <v>0</v>
      </c>
    </row>
    <row r="289" spans="1:31" ht="19.899999999999999" customHeight="1" x14ac:dyDescent="0.15">
      <c r="B289" s="152"/>
      <c r="D289" s="152"/>
      <c r="E289" s="196"/>
      <c r="F289" s="197"/>
      <c r="G289" s="197"/>
      <c r="H289" s="9"/>
      <c r="I289" s="10"/>
      <c r="J289" s="198">
        <v>20</v>
      </c>
      <c r="K289" s="199" t="s">
        <v>147</v>
      </c>
      <c r="L289" s="200"/>
      <c r="M289" s="200"/>
      <c r="N289" s="200"/>
      <c r="O289" s="200"/>
      <c r="P289" s="201"/>
      <c r="Q289" s="5"/>
      <c r="R289" s="6"/>
      <c r="S289" s="15"/>
      <c r="T289" s="16"/>
      <c r="U289" s="16"/>
      <c r="V289" s="16"/>
      <c r="W289" s="16"/>
      <c r="X289" s="16"/>
      <c r="Y289" s="17"/>
      <c r="Z289" s="152"/>
      <c r="AC289" s="202" t="b">
        <f t="shared" si="4"/>
        <v>0</v>
      </c>
      <c r="AD289" s="195" t="b">
        <f t="shared" si="3"/>
        <v>0</v>
      </c>
    </row>
    <row r="290" spans="1:31" ht="19.899999999999999" customHeight="1" x14ac:dyDescent="0.15">
      <c r="B290" s="152"/>
      <c r="D290" s="152"/>
      <c r="E290" s="196"/>
      <c r="F290" s="197"/>
      <c r="G290" s="197"/>
      <c r="H290" s="9"/>
      <c r="I290" s="10"/>
      <c r="J290" s="198">
        <v>30</v>
      </c>
      <c r="K290" s="199" t="s">
        <v>148</v>
      </c>
      <c r="L290" s="200"/>
      <c r="M290" s="200"/>
      <c r="N290" s="200"/>
      <c r="O290" s="200"/>
      <c r="P290" s="201"/>
      <c r="Q290" s="5"/>
      <c r="R290" s="6"/>
      <c r="S290" s="15"/>
      <c r="T290" s="16"/>
      <c r="U290" s="16"/>
      <c r="V290" s="16"/>
      <c r="W290" s="16"/>
      <c r="X290" s="16"/>
      <c r="Y290" s="17"/>
      <c r="Z290" s="152"/>
      <c r="AC290" s="202" t="b">
        <f t="shared" si="4"/>
        <v>0</v>
      </c>
      <c r="AD290" s="195" t="b">
        <f t="shared" si="3"/>
        <v>0</v>
      </c>
    </row>
    <row r="291" spans="1:31" ht="19.899999999999999" customHeight="1" x14ac:dyDescent="0.15">
      <c r="B291" s="152"/>
      <c r="D291" s="152"/>
      <c r="E291" s="196"/>
      <c r="F291" s="197"/>
      <c r="G291" s="197"/>
      <c r="H291" s="9"/>
      <c r="I291" s="10"/>
      <c r="J291" s="198">
        <v>40</v>
      </c>
      <c r="K291" s="199" t="s">
        <v>149</v>
      </c>
      <c r="L291" s="200"/>
      <c r="M291" s="200"/>
      <c r="N291" s="200"/>
      <c r="O291" s="200"/>
      <c r="P291" s="201"/>
      <c r="Q291" s="5"/>
      <c r="R291" s="6"/>
      <c r="S291" s="15"/>
      <c r="T291" s="16"/>
      <c r="U291" s="16"/>
      <c r="V291" s="16"/>
      <c r="W291" s="16"/>
      <c r="X291" s="16"/>
      <c r="Y291" s="17"/>
      <c r="Z291" s="152"/>
      <c r="AC291" s="202" t="b">
        <f t="shared" si="4"/>
        <v>0</v>
      </c>
      <c r="AD291" s="195" t="b">
        <f t="shared" si="3"/>
        <v>0</v>
      </c>
    </row>
    <row r="292" spans="1:31" ht="19.899999999999999" customHeight="1" x14ac:dyDescent="0.15">
      <c r="B292" s="152"/>
      <c r="D292" s="152"/>
      <c r="E292" s="196"/>
      <c r="F292" s="197"/>
      <c r="G292" s="197"/>
      <c r="H292" s="9"/>
      <c r="I292" s="10"/>
      <c r="J292" s="198">
        <v>50</v>
      </c>
      <c r="K292" s="199" t="s">
        <v>150</v>
      </c>
      <c r="L292" s="200"/>
      <c r="M292" s="200"/>
      <c r="N292" s="200"/>
      <c r="O292" s="200"/>
      <c r="P292" s="201"/>
      <c r="Q292" s="5"/>
      <c r="R292" s="6"/>
      <c r="S292" s="15"/>
      <c r="T292" s="16"/>
      <c r="U292" s="16"/>
      <c r="V292" s="16"/>
      <c r="W292" s="16"/>
      <c r="X292" s="16"/>
      <c r="Y292" s="17"/>
      <c r="Z292" s="152"/>
      <c r="AC292" s="202" t="b">
        <f t="shared" si="4"/>
        <v>0</v>
      </c>
      <c r="AD292" s="195" t="b">
        <f t="shared" si="3"/>
        <v>0</v>
      </c>
    </row>
    <row r="293" spans="1:31" ht="19.899999999999999" customHeight="1" x14ac:dyDescent="0.15">
      <c r="B293" s="152"/>
      <c r="D293" s="152"/>
      <c r="E293" s="196"/>
      <c r="F293" s="197"/>
      <c r="G293" s="197"/>
      <c r="H293" s="9"/>
      <c r="I293" s="10"/>
      <c r="J293" s="198">
        <v>60</v>
      </c>
      <c r="K293" s="199" t="s">
        <v>151</v>
      </c>
      <c r="L293" s="200"/>
      <c r="M293" s="200"/>
      <c r="N293" s="200"/>
      <c r="O293" s="200"/>
      <c r="P293" s="201"/>
      <c r="Q293" s="5"/>
      <c r="R293" s="6"/>
      <c r="S293" s="15"/>
      <c r="T293" s="16"/>
      <c r="U293" s="16"/>
      <c r="V293" s="16"/>
      <c r="W293" s="16"/>
      <c r="X293" s="16"/>
      <c r="Y293" s="17"/>
      <c r="Z293" s="152"/>
      <c r="AC293" s="202" t="b">
        <f t="shared" si="4"/>
        <v>0</v>
      </c>
      <c r="AD293" s="195" t="b">
        <f t="shared" si="3"/>
        <v>0</v>
      </c>
    </row>
    <row r="294" spans="1:31" ht="19.899999999999999" customHeight="1" x14ac:dyDescent="0.15">
      <c r="A294" s="188">
        <f>IFERROR(IF(AND($Q294="○", TRIM($S294)=""),1001,0),3)</f>
        <v>0</v>
      </c>
      <c r="B294" s="152"/>
      <c r="D294" s="152"/>
      <c r="E294" s="196"/>
      <c r="F294" s="197"/>
      <c r="G294" s="197"/>
      <c r="H294" s="11"/>
      <c r="I294" s="12"/>
      <c r="J294" s="198">
        <v>999</v>
      </c>
      <c r="K294" s="199" t="s">
        <v>272</v>
      </c>
      <c r="L294" s="200"/>
      <c r="M294" s="200"/>
      <c r="N294" s="200"/>
      <c r="O294" s="200"/>
      <c r="P294" s="201"/>
      <c r="Q294" s="5"/>
      <c r="R294" s="6"/>
      <c r="S294" s="15"/>
      <c r="T294" s="16"/>
      <c r="U294" s="16"/>
      <c r="V294" s="16"/>
      <c r="W294" s="16"/>
      <c r="X294" s="16"/>
      <c r="Y294" s="17"/>
      <c r="Z294" s="152"/>
      <c r="AC294" s="202" t="b">
        <f t="shared" si="4"/>
        <v>0</v>
      </c>
      <c r="AD294" s="195" t="b">
        <f t="shared" si="3"/>
        <v>0</v>
      </c>
    </row>
    <row r="295" spans="1:31" ht="19.899999999999999" customHeight="1" x14ac:dyDescent="0.15">
      <c r="A295" s="188">
        <f>IFERROR(IF($AE295,1001,0),3)</f>
        <v>0</v>
      </c>
      <c r="B295" s="152"/>
      <c r="D295" s="152"/>
      <c r="E295" s="196" t="s">
        <v>257</v>
      </c>
      <c r="F295" s="197"/>
      <c r="G295" s="197"/>
      <c r="H295" s="7"/>
      <c r="I295" s="8"/>
      <c r="J295" s="198">
        <v>10</v>
      </c>
      <c r="K295" s="199" t="s">
        <v>152</v>
      </c>
      <c r="L295" s="200"/>
      <c r="M295" s="200"/>
      <c r="N295" s="200"/>
      <c r="O295" s="200"/>
      <c r="P295" s="201"/>
      <c r="Q295" s="5"/>
      <c r="R295" s="6"/>
      <c r="S295" s="15"/>
      <c r="T295" s="16"/>
      <c r="U295" s="16"/>
      <c r="V295" s="16"/>
      <c r="W295" s="16"/>
      <c r="X295" s="16"/>
      <c r="Y295" s="17"/>
      <c r="Z295" s="152"/>
      <c r="AB295" s="195">
        <f>COUNTIF($Q295:$Q298,"○")</f>
        <v>0</v>
      </c>
      <c r="AC295" s="195" t="b">
        <f>OR(AND(TRIM(H295)&lt;&gt;"",AB295&lt;1),AND(TRIM(H295)="",AB295&gt;0))</f>
        <v>0</v>
      </c>
      <c r="AD295" s="195" t="b">
        <f t="shared" si="3"/>
        <v>0</v>
      </c>
      <c r="AE295" s="195" t="b">
        <f>OR(AC295:AD298)</f>
        <v>0</v>
      </c>
    </row>
    <row r="296" spans="1:31" ht="19.899999999999999" customHeight="1" x14ac:dyDescent="0.15">
      <c r="B296" s="152"/>
      <c r="D296" s="152"/>
      <c r="E296" s="196"/>
      <c r="F296" s="197"/>
      <c r="G296" s="197"/>
      <c r="H296" s="9"/>
      <c r="I296" s="10"/>
      <c r="J296" s="198">
        <v>20</v>
      </c>
      <c r="K296" s="199" t="s">
        <v>153</v>
      </c>
      <c r="L296" s="200"/>
      <c r="M296" s="200"/>
      <c r="N296" s="200"/>
      <c r="O296" s="200"/>
      <c r="P296" s="201"/>
      <c r="Q296" s="5"/>
      <c r="R296" s="6"/>
      <c r="S296" s="15"/>
      <c r="T296" s="16"/>
      <c r="U296" s="16"/>
      <c r="V296" s="16"/>
      <c r="W296" s="16"/>
      <c r="X296" s="16"/>
      <c r="Y296" s="17"/>
      <c r="Z296" s="152"/>
      <c r="AC296" s="202" t="b">
        <f t="shared" si="4"/>
        <v>0</v>
      </c>
      <c r="AD296" s="195" t="b">
        <f t="shared" si="3"/>
        <v>0</v>
      </c>
    </row>
    <row r="297" spans="1:31" ht="19.899999999999999" customHeight="1" x14ac:dyDescent="0.15">
      <c r="B297" s="152"/>
      <c r="D297" s="152"/>
      <c r="E297" s="196"/>
      <c r="F297" s="197"/>
      <c r="G297" s="197"/>
      <c r="H297" s="9"/>
      <c r="I297" s="10"/>
      <c r="J297" s="198">
        <v>30</v>
      </c>
      <c r="K297" s="199" t="s">
        <v>154</v>
      </c>
      <c r="L297" s="200"/>
      <c r="M297" s="200"/>
      <c r="N297" s="200"/>
      <c r="O297" s="200"/>
      <c r="P297" s="201"/>
      <c r="Q297" s="5"/>
      <c r="R297" s="6"/>
      <c r="S297" s="15"/>
      <c r="T297" s="16"/>
      <c r="U297" s="16"/>
      <c r="V297" s="16"/>
      <c r="W297" s="16"/>
      <c r="X297" s="16"/>
      <c r="Y297" s="17"/>
      <c r="Z297" s="152"/>
      <c r="AC297" s="202" t="b">
        <f t="shared" si="4"/>
        <v>0</v>
      </c>
      <c r="AD297" s="195" t="b">
        <f t="shared" si="3"/>
        <v>0</v>
      </c>
    </row>
    <row r="298" spans="1:31" ht="19.899999999999999" customHeight="1" x14ac:dyDescent="0.15">
      <c r="A298" s="188">
        <f>IFERROR(IF(AND($Q298="○", TRIM($S298)=""),1001,0),3)</f>
        <v>0</v>
      </c>
      <c r="B298" s="152"/>
      <c r="D298" s="152"/>
      <c r="E298" s="196"/>
      <c r="F298" s="197"/>
      <c r="G298" s="197"/>
      <c r="H298" s="11"/>
      <c r="I298" s="12"/>
      <c r="J298" s="198">
        <v>999</v>
      </c>
      <c r="K298" s="199" t="s">
        <v>272</v>
      </c>
      <c r="L298" s="200"/>
      <c r="M298" s="200"/>
      <c r="N298" s="200"/>
      <c r="O298" s="200"/>
      <c r="P298" s="201"/>
      <c r="Q298" s="5"/>
      <c r="R298" s="6"/>
      <c r="S298" s="15"/>
      <c r="T298" s="16"/>
      <c r="U298" s="16"/>
      <c r="V298" s="16"/>
      <c r="W298" s="16"/>
      <c r="X298" s="16"/>
      <c r="Y298" s="17"/>
      <c r="Z298" s="152"/>
      <c r="AC298" s="202" t="b">
        <f t="shared" si="4"/>
        <v>0</v>
      </c>
      <c r="AD298" s="195" t="b">
        <f t="shared" si="3"/>
        <v>0</v>
      </c>
    </row>
    <row r="299" spans="1:31" ht="19.899999999999999" customHeight="1" x14ac:dyDescent="0.15">
      <c r="A299" s="188">
        <f>IFERROR(IF($AE299,1001,0),3)</f>
        <v>0</v>
      </c>
      <c r="B299" s="152"/>
      <c r="D299" s="152"/>
      <c r="E299" s="196" t="s">
        <v>258</v>
      </c>
      <c r="F299" s="197"/>
      <c r="G299" s="197"/>
      <c r="H299" s="7"/>
      <c r="I299" s="8"/>
      <c r="J299" s="198">
        <v>10</v>
      </c>
      <c r="K299" s="199" t="s">
        <v>155</v>
      </c>
      <c r="L299" s="200"/>
      <c r="M299" s="200"/>
      <c r="N299" s="200"/>
      <c r="O299" s="200"/>
      <c r="P299" s="201"/>
      <c r="Q299" s="5"/>
      <c r="R299" s="6"/>
      <c r="S299" s="15"/>
      <c r="T299" s="16"/>
      <c r="U299" s="16"/>
      <c r="V299" s="16"/>
      <c r="W299" s="16"/>
      <c r="X299" s="16"/>
      <c r="Y299" s="17"/>
      <c r="Z299" s="152"/>
      <c r="AB299" s="195">
        <f>COUNTIF($Q299:$Q303,"○")</f>
        <v>0</v>
      </c>
      <c r="AC299" s="195" t="b">
        <f>OR(AND(TRIM(H299)&lt;&gt;"",AB299&lt;1),AND(TRIM(H299)="",AB299&gt;0))</f>
        <v>0</v>
      </c>
      <c r="AD299" s="195" t="b">
        <f t="shared" si="3"/>
        <v>0</v>
      </c>
      <c r="AE299" s="195" t="b">
        <f>OR(AC299:AD303)</f>
        <v>0</v>
      </c>
    </row>
    <row r="300" spans="1:31" ht="19.899999999999999" customHeight="1" x14ac:dyDescent="0.15">
      <c r="B300" s="152"/>
      <c r="D300" s="152"/>
      <c r="E300" s="196"/>
      <c r="F300" s="197"/>
      <c r="G300" s="197"/>
      <c r="H300" s="9"/>
      <c r="I300" s="10"/>
      <c r="J300" s="198">
        <v>20</v>
      </c>
      <c r="K300" s="199" t="s">
        <v>156</v>
      </c>
      <c r="L300" s="200"/>
      <c r="M300" s="200"/>
      <c r="N300" s="200"/>
      <c r="O300" s="200"/>
      <c r="P300" s="201"/>
      <c r="Q300" s="5"/>
      <c r="R300" s="6"/>
      <c r="S300" s="15"/>
      <c r="T300" s="16"/>
      <c r="U300" s="16"/>
      <c r="V300" s="16"/>
      <c r="W300" s="16"/>
      <c r="X300" s="16"/>
      <c r="Y300" s="17"/>
      <c r="Z300" s="152"/>
      <c r="AC300" s="202" t="b">
        <f t="shared" si="4"/>
        <v>0</v>
      </c>
      <c r="AD300" s="195" t="b">
        <f t="shared" si="3"/>
        <v>0</v>
      </c>
    </row>
    <row r="301" spans="1:31" ht="19.899999999999999" customHeight="1" x14ac:dyDescent="0.15">
      <c r="B301" s="152"/>
      <c r="D301" s="152"/>
      <c r="E301" s="196"/>
      <c r="F301" s="197"/>
      <c r="G301" s="197"/>
      <c r="H301" s="9"/>
      <c r="I301" s="10"/>
      <c r="J301" s="198">
        <v>30</v>
      </c>
      <c r="K301" s="199" t="s">
        <v>157</v>
      </c>
      <c r="L301" s="200"/>
      <c r="M301" s="200"/>
      <c r="N301" s="200"/>
      <c r="O301" s="200"/>
      <c r="P301" s="201"/>
      <c r="Q301" s="5"/>
      <c r="R301" s="6"/>
      <c r="S301" s="15"/>
      <c r="T301" s="16"/>
      <c r="U301" s="16"/>
      <c r="V301" s="16"/>
      <c r="W301" s="16"/>
      <c r="X301" s="16"/>
      <c r="Y301" s="17"/>
      <c r="Z301" s="152"/>
      <c r="AC301" s="202" t="b">
        <f t="shared" si="4"/>
        <v>0</v>
      </c>
      <c r="AD301" s="195" t="b">
        <f t="shared" si="3"/>
        <v>0</v>
      </c>
    </row>
    <row r="302" spans="1:31" ht="19.899999999999999" customHeight="1" x14ac:dyDescent="0.15">
      <c r="B302" s="152"/>
      <c r="D302" s="152"/>
      <c r="E302" s="196"/>
      <c r="F302" s="197"/>
      <c r="G302" s="197"/>
      <c r="H302" s="9"/>
      <c r="I302" s="10"/>
      <c r="J302" s="198">
        <v>40</v>
      </c>
      <c r="K302" s="199" t="s">
        <v>158</v>
      </c>
      <c r="L302" s="200"/>
      <c r="M302" s="200"/>
      <c r="N302" s="200"/>
      <c r="O302" s="200"/>
      <c r="P302" s="201"/>
      <c r="Q302" s="5"/>
      <c r="R302" s="6"/>
      <c r="S302" s="15"/>
      <c r="T302" s="16"/>
      <c r="U302" s="16"/>
      <c r="V302" s="16"/>
      <c r="W302" s="16"/>
      <c r="X302" s="16"/>
      <c r="Y302" s="17"/>
      <c r="Z302" s="152"/>
      <c r="AC302" s="202" t="b">
        <f t="shared" si="4"/>
        <v>0</v>
      </c>
      <c r="AD302" s="195" t="b">
        <f t="shared" si="3"/>
        <v>0</v>
      </c>
    </row>
    <row r="303" spans="1:31" ht="19.899999999999999" customHeight="1" x14ac:dyDescent="0.15">
      <c r="A303" s="188">
        <f>IFERROR(IF(AND($Q303="○", TRIM($S303)=""),1001,0),3)</f>
        <v>0</v>
      </c>
      <c r="B303" s="152"/>
      <c r="D303" s="152"/>
      <c r="E303" s="196"/>
      <c r="F303" s="197"/>
      <c r="G303" s="197"/>
      <c r="H303" s="11"/>
      <c r="I303" s="12"/>
      <c r="J303" s="198">
        <v>999</v>
      </c>
      <c r="K303" s="199" t="s">
        <v>272</v>
      </c>
      <c r="L303" s="200"/>
      <c r="M303" s="200"/>
      <c r="N303" s="200"/>
      <c r="O303" s="200"/>
      <c r="P303" s="201"/>
      <c r="Q303" s="5"/>
      <c r="R303" s="6"/>
      <c r="S303" s="15"/>
      <c r="T303" s="16"/>
      <c r="U303" s="16"/>
      <c r="V303" s="16"/>
      <c r="W303" s="16"/>
      <c r="X303" s="16"/>
      <c r="Y303" s="17"/>
      <c r="Z303" s="152"/>
      <c r="AC303" s="202" t="b">
        <f t="shared" si="4"/>
        <v>0</v>
      </c>
      <c r="AD303" s="195" t="b">
        <f t="shared" si="3"/>
        <v>0</v>
      </c>
    </row>
    <row r="304" spans="1:31" ht="19.899999999999999" customHeight="1" x14ac:dyDescent="0.15">
      <c r="A304" s="188">
        <f>IFERROR(IF($AE304,1001,0),3)</f>
        <v>0</v>
      </c>
      <c r="B304" s="152"/>
      <c r="D304" s="152"/>
      <c r="E304" s="196" t="s">
        <v>259</v>
      </c>
      <c r="F304" s="197"/>
      <c r="G304" s="197"/>
      <c r="H304" s="7"/>
      <c r="I304" s="8"/>
      <c r="J304" s="198">
        <v>10</v>
      </c>
      <c r="K304" s="199" t="s">
        <v>159</v>
      </c>
      <c r="L304" s="200"/>
      <c r="M304" s="200"/>
      <c r="N304" s="200"/>
      <c r="O304" s="200"/>
      <c r="P304" s="201"/>
      <c r="Q304" s="5"/>
      <c r="R304" s="6"/>
      <c r="S304" s="15"/>
      <c r="T304" s="16"/>
      <c r="U304" s="16"/>
      <c r="V304" s="16"/>
      <c r="W304" s="16"/>
      <c r="X304" s="16"/>
      <c r="Y304" s="17"/>
      <c r="Z304" s="152"/>
      <c r="AB304" s="195">
        <f>COUNTIF($Q304:$Q308,"○")</f>
        <v>0</v>
      </c>
      <c r="AC304" s="195" t="b">
        <f>OR(AND(TRIM(H304)&lt;&gt;"",AB304&lt;1),AND(TRIM(H304)="",AB304&gt;0))</f>
        <v>0</v>
      </c>
      <c r="AD304" s="195" t="b">
        <f t="shared" si="3"/>
        <v>0</v>
      </c>
      <c r="AE304" s="195" t="b">
        <f>OR(AC304:AD308)</f>
        <v>0</v>
      </c>
    </row>
    <row r="305" spans="1:31" ht="19.899999999999999" customHeight="1" x14ac:dyDescent="0.15">
      <c r="B305" s="152"/>
      <c r="D305" s="152"/>
      <c r="E305" s="196"/>
      <c r="F305" s="197"/>
      <c r="G305" s="197"/>
      <c r="H305" s="9"/>
      <c r="I305" s="10"/>
      <c r="J305" s="198">
        <v>20</v>
      </c>
      <c r="K305" s="199" t="s">
        <v>160</v>
      </c>
      <c r="L305" s="200"/>
      <c r="M305" s="200"/>
      <c r="N305" s="200"/>
      <c r="O305" s="200"/>
      <c r="P305" s="201"/>
      <c r="Q305" s="5"/>
      <c r="R305" s="6"/>
      <c r="S305" s="15"/>
      <c r="T305" s="16"/>
      <c r="U305" s="16"/>
      <c r="V305" s="16"/>
      <c r="W305" s="16"/>
      <c r="X305" s="16"/>
      <c r="Y305" s="17"/>
      <c r="Z305" s="152"/>
      <c r="AC305" s="202" t="b">
        <f t="shared" si="4"/>
        <v>0</v>
      </c>
      <c r="AD305" s="195" t="b">
        <f t="shared" si="3"/>
        <v>0</v>
      </c>
    </row>
    <row r="306" spans="1:31" ht="19.899999999999999" customHeight="1" x14ac:dyDescent="0.15">
      <c r="B306" s="152"/>
      <c r="D306" s="152"/>
      <c r="E306" s="196"/>
      <c r="F306" s="197"/>
      <c r="G306" s="197"/>
      <c r="H306" s="9"/>
      <c r="I306" s="10"/>
      <c r="J306" s="198">
        <v>30</v>
      </c>
      <c r="K306" s="199" t="s">
        <v>161</v>
      </c>
      <c r="L306" s="200"/>
      <c r="M306" s="200"/>
      <c r="N306" s="200"/>
      <c r="O306" s="200"/>
      <c r="P306" s="201"/>
      <c r="Q306" s="5"/>
      <c r="R306" s="6"/>
      <c r="S306" s="15"/>
      <c r="T306" s="16"/>
      <c r="U306" s="16"/>
      <c r="V306" s="16"/>
      <c r="W306" s="16"/>
      <c r="X306" s="16"/>
      <c r="Y306" s="17"/>
      <c r="Z306" s="152"/>
      <c r="AC306" s="202" t="b">
        <f t="shared" si="4"/>
        <v>0</v>
      </c>
      <c r="AD306" s="195" t="b">
        <f t="shared" si="3"/>
        <v>0</v>
      </c>
    </row>
    <row r="307" spans="1:31" ht="19.899999999999999" customHeight="1" x14ac:dyDescent="0.15">
      <c r="B307" s="152"/>
      <c r="D307" s="152"/>
      <c r="E307" s="196"/>
      <c r="F307" s="197"/>
      <c r="G307" s="197"/>
      <c r="H307" s="9"/>
      <c r="I307" s="10"/>
      <c r="J307" s="198">
        <v>40</v>
      </c>
      <c r="K307" s="199" t="s">
        <v>162</v>
      </c>
      <c r="L307" s="200"/>
      <c r="M307" s="200"/>
      <c r="N307" s="200"/>
      <c r="O307" s="200"/>
      <c r="P307" s="201"/>
      <c r="Q307" s="5"/>
      <c r="R307" s="6"/>
      <c r="S307" s="15"/>
      <c r="T307" s="16"/>
      <c r="U307" s="16"/>
      <c r="V307" s="16"/>
      <c r="W307" s="16"/>
      <c r="X307" s="16"/>
      <c r="Y307" s="17"/>
      <c r="Z307" s="152"/>
      <c r="AC307" s="202" t="b">
        <f t="shared" si="4"/>
        <v>0</v>
      </c>
      <c r="AD307" s="195" t="b">
        <f t="shared" si="3"/>
        <v>0</v>
      </c>
    </row>
    <row r="308" spans="1:31" ht="19.899999999999999" customHeight="1" x14ac:dyDescent="0.15">
      <c r="A308" s="188">
        <f>IFERROR(IF(AND($Q308="○", TRIM($S308)=""),1001,0),3)</f>
        <v>0</v>
      </c>
      <c r="B308" s="152"/>
      <c r="D308" s="152"/>
      <c r="E308" s="196"/>
      <c r="F308" s="197"/>
      <c r="G308" s="197"/>
      <c r="H308" s="11"/>
      <c r="I308" s="12"/>
      <c r="J308" s="198">
        <v>999</v>
      </c>
      <c r="K308" s="199" t="s">
        <v>272</v>
      </c>
      <c r="L308" s="200"/>
      <c r="M308" s="200"/>
      <c r="N308" s="200"/>
      <c r="O308" s="200"/>
      <c r="P308" s="201"/>
      <c r="Q308" s="5"/>
      <c r="R308" s="6"/>
      <c r="S308" s="15"/>
      <c r="T308" s="16"/>
      <c r="U308" s="16"/>
      <c r="V308" s="16"/>
      <c r="W308" s="16"/>
      <c r="X308" s="16"/>
      <c r="Y308" s="17"/>
      <c r="Z308" s="152"/>
      <c r="AC308" s="202" t="b">
        <f t="shared" si="4"/>
        <v>0</v>
      </c>
      <c r="AD308" s="195" t="b">
        <f t="shared" si="3"/>
        <v>0</v>
      </c>
    </row>
    <row r="309" spans="1:31" ht="19.899999999999999" customHeight="1" x14ac:dyDescent="0.15">
      <c r="A309" s="188">
        <f>IFERROR(IF($AE309,1001,0),3)</f>
        <v>0</v>
      </c>
      <c r="B309" s="152"/>
      <c r="D309" s="152"/>
      <c r="E309" s="196" t="s">
        <v>260</v>
      </c>
      <c r="F309" s="197"/>
      <c r="G309" s="197"/>
      <c r="H309" s="7"/>
      <c r="I309" s="8"/>
      <c r="J309" s="198">
        <v>10</v>
      </c>
      <c r="K309" s="199" t="s">
        <v>163</v>
      </c>
      <c r="L309" s="200"/>
      <c r="M309" s="200"/>
      <c r="N309" s="200"/>
      <c r="O309" s="200"/>
      <c r="P309" s="201"/>
      <c r="Q309" s="5"/>
      <c r="R309" s="6"/>
      <c r="S309" s="15"/>
      <c r="T309" s="16"/>
      <c r="U309" s="16"/>
      <c r="V309" s="16"/>
      <c r="W309" s="16"/>
      <c r="X309" s="16"/>
      <c r="Y309" s="17"/>
      <c r="Z309" s="152"/>
      <c r="AB309" s="195">
        <f>COUNTIF($Q309:$Q310,"○")</f>
        <v>0</v>
      </c>
      <c r="AC309" s="195" t="b">
        <f>OR(AND(TRIM(H309)&lt;&gt;"",AB309&lt;1),AND(TRIM(H309)="",AB309&gt;0))</f>
        <v>0</v>
      </c>
      <c r="AD309" s="195" t="b">
        <f t="shared" si="3"/>
        <v>0</v>
      </c>
      <c r="AE309" s="195" t="b">
        <f>OR(AC309:AD310)</f>
        <v>0</v>
      </c>
    </row>
    <row r="310" spans="1:31" ht="19.899999999999999" customHeight="1" x14ac:dyDescent="0.15">
      <c r="A310" s="188">
        <f>IFERROR(IF(AND($Q310="○", TRIM($S310)=""),1001,0),3)</f>
        <v>0</v>
      </c>
      <c r="B310" s="152"/>
      <c r="D310" s="152"/>
      <c r="E310" s="196"/>
      <c r="F310" s="197"/>
      <c r="G310" s="197"/>
      <c r="H310" s="11"/>
      <c r="I310" s="12"/>
      <c r="J310" s="198">
        <v>999</v>
      </c>
      <c r="K310" s="199" t="s">
        <v>272</v>
      </c>
      <c r="L310" s="200"/>
      <c r="M310" s="200"/>
      <c r="N310" s="200"/>
      <c r="O310" s="200"/>
      <c r="P310" s="201"/>
      <c r="Q310" s="5"/>
      <c r="R310" s="6"/>
      <c r="S310" s="15"/>
      <c r="T310" s="16"/>
      <c r="U310" s="16"/>
      <c r="V310" s="16"/>
      <c r="W310" s="16"/>
      <c r="X310" s="16"/>
      <c r="Y310" s="17"/>
      <c r="Z310" s="152"/>
      <c r="AC310" s="202" t="b">
        <f t="shared" si="4"/>
        <v>0</v>
      </c>
      <c r="AD310" s="195" t="b">
        <f t="shared" si="3"/>
        <v>0</v>
      </c>
    </row>
    <row r="311" spans="1:31" ht="19.899999999999999" customHeight="1" x14ac:dyDescent="0.15">
      <c r="A311" s="188">
        <f>IFERROR(IF($AE311,1001,0),3)</f>
        <v>0</v>
      </c>
      <c r="B311" s="152"/>
      <c r="D311" s="152"/>
      <c r="E311" s="196" t="s">
        <v>261</v>
      </c>
      <c r="F311" s="197"/>
      <c r="G311" s="197"/>
      <c r="H311" s="7"/>
      <c r="I311" s="8"/>
      <c r="J311" s="198">
        <v>10</v>
      </c>
      <c r="K311" s="199" t="s">
        <v>164</v>
      </c>
      <c r="L311" s="200"/>
      <c r="M311" s="200"/>
      <c r="N311" s="200"/>
      <c r="O311" s="200"/>
      <c r="P311" s="201"/>
      <c r="Q311" s="5"/>
      <c r="R311" s="6"/>
      <c r="S311" s="15"/>
      <c r="T311" s="16"/>
      <c r="U311" s="16"/>
      <c r="V311" s="16"/>
      <c r="W311" s="16"/>
      <c r="X311" s="16"/>
      <c r="Y311" s="17"/>
      <c r="Z311" s="152"/>
      <c r="AB311" s="195">
        <f>COUNTIF($Q311:$Q316,"○")</f>
        <v>0</v>
      </c>
      <c r="AC311" s="195" t="b">
        <f>OR(AND(TRIM(H311)&lt;&gt;"",AB311&lt;1),AND(TRIM(H311)="",AB311&gt;0))</f>
        <v>0</v>
      </c>
      <c r="AD311" s="195" t="b">
        <f t="shared" si="3"/>
        <v>0</v>
      </c>
      <c r="AE311" s="195" t="b">
        <f>OR(AC311:AD316)</f>
        <v>0</v>
      </c>
    </row>
    <row r="312" spans="1:31" ht="19.899999999999999" customHeight="1" x14ac:dyDescent="0.15">
      <c r="B312" s="152"/>
      <c r="D312" s="152"/>
      <c r="E312" s="196"/>
      <c r="F312" s="197"/>
      <c r="G312" s="197"/>
      <c r="H312" s="9"/>
      <c r="I312" s="10"/>
      <c r="J312" s="198">
        <v>20</v>
      </c>
      <c r="K312" s="199" t="s">
        <v>165</v>
      </c>
      <c r="L312" s="200"/>
      <c r="M312" s="200"/>
      <c r="N312" s="200"/>
      <c r="O312" s="200"/>
      <c r="P312" s="201"/>
      <c r="Q312" s="5"/>
      <c r="R312" s="6"/>
      <c r="S312" s="15"/>
      <c r="T312" s="16"/>
      <c r="U312" s="16"/>
      <c r="V312" s="16"/>
      <c r="W312" s="16"/>
      <c r="X312" s="16"/>
      <c r="Y312" s="17"/>
      <c r="Z312" s="152"/>
      <c r="AC312" s="202" t="b">
        <f t="shared" si="4"/>
        <v>0</v>
      </c>
      <c r="AD312" s="195" t="b">
        <f t="shared" si="3"/>
        <v>0</v>
      </c>
    </row>
    <row r="313" spans="1:31" ht="19.899999999999999" customHeight="1" x14ac:dyDescent="0.15">
      <c r="B313" s="152"/>
      <c r="D313" s="152"/>
      <c r="E313" s="196"/>
      <c r="F313" s="197"/>
      <c r="G313" s="197"/>
      <c r="H313" s="9"/>
      <c r="I313" s="10"/>
      <c r="J313" s="198">
        <v>30</v>
      </c>
      <c r="K313" s="199" t="s">
        <v>166</v>
      </c>
      <c r="L313" s="200"/>
      <c r="M313" s="200"/>
      <c r="N313" s="200"/>
      <c r="O313" s="200"/>
      <c r="P313" s="201"/>
      <c r="Q313" s="5"/>
      <c r="R313" s="6"/>
      <c r="S313" s="15"/>
      <c r="T313" s="16"/>
      <c r="U313" s="16"/>
      <c r="V313" s="16"/>
      <c r="W313" s="16"/>
      <c r="X313" s="16"/>
      <c r="Y313" s="17"/>
      <c r="Z313" s="152"/>
      <c r="AC313" s="202" t="b">
        <f t="shared" si="4"/>
        <v>0</v>
      </c>
      <c r="AD313" s="195" t="b">
        <f t="shared" si="3"/>
        <v>0</v>
      </c>
    </row>
    <row r="314" spans="1:31" ht="19.899999999999999" customHeight="1" x14ac:dyDescent="0.15">
      <c r="B314" s="152"/>
      <c r="D314" s="152"/>
      <c r="E314" s="196"/>
      <c r="F314" s="197"/>
      <c r="G314" s="197"/>
      <c r="H314" s="9"/>
      <c r="I314" s="10"/>
      <c r="J314" s="198">
        <v>40</v>
      </c>
      <c r="K314" s="199" t="s">
        <v>110</v>
      </c>
      <c r="L314" s="200"/>
      <c r="M314" s="200"/>
      <c r="N314" s="200"/>
      <c r="O314" s="200"/>
      <c r="P314" s="201"/>
      <c r="Q314" s="5"/>
      <c r="R314" s="6"/>
      <c r="S314" s="15"/>
      <c r="T314" s="16"/>
      <c r="U314" s="16"/>
      <c r="V314" s="16"/>
      <c r="W314" s="16"/>
      <c r="X314" s="16"/>
      <c r="Y314" s="17"/>
      <c r="Z314" s="152"/>
      <c r="AC314" s="202" t="b">
        <f t="shared" si="4"/>
        <v>0</v>
      </c>
      <c r="AD314" s="195" t="b">
        <f t="shared" si="3"/>
        <v>0</v>
      </c>
    </row>
    <row r="315" spans="1:31" ht="19.899999999999999" customHeight="1" x14ac:dyDescent="0.15">
      <c r="B315" s="152"/>
      <c r="D315" s="152"/>
      <c r="E315" s="196"/>
      <c r="F315" s="197"/>
      <c r="G315" s="197"/>
      <c r="H315" s="9"/>
      <c r="I315" s="10"/>
      <c r="J315" s="198">
        <v>50</v>
      </c>
      <c r="K315" s="199" t="s">
        <v>167</v>
      </c>
      <c r="L315" s="200"/>
      <c r="M315" s="200"/>
      <c r="N315" s="200"/>
      <c r="O315" s="200"/>
      <c r="P315" s="201"/>
      <c r="Q315" s="5"/>
      <c r="R315" s="6"/>
      <c r="S315" s="15"/>
      <c r="T315" s="16"/>
      <c r="U315" s="16"/>
      <c r="V315" s="16"/>
      <c r="W315" s="16"/>
      <c r="X315" s="16"/>
      <c r="Y315" s="17"/>
      <c r="Z315" s="152"/>
      <c r="AC315" s="202" t="b">
        <f t="shared" si="4"/>
        <v>0</v>
      </c>
      <c r="AD315" s="195" t="b">
        <f t="shared" si="3"/>
        <v>0</v>
      </c>
    </row>
    <row r="316" spans="1:31" ht="19.899999999999999" customHeight="1" x14ac:dyDescent="0.15">
      <c r="A316" s="188">
        <f>IFERROR(IF(AND($Q316="○", TRIM($S316)=""),1001,0),3)</f>
        <v>0</v>
      </c>
      <c r="B316" s="152"/>
      <c r="D316" s="152"/>
      <c r="E316" s="196"/>
      <c r="F316" s="197"/>
      <c r="G316" s="197"/>
      <c r="H316" s="11"/>
      <c r="I316" s="12"/>
      <c r="J316" s="198">
        <v>999</v>
      </c>
      <c r="K316" s="199" t="s">
        <v>272</v>
      </c>
      <c r="L316" s="200"/>
      <c r="M316" s="200"/>
      <c r="N316" s="200"/>
      <c r="O316" s="200"/>
      <c r="P316" s="201"/>
      <c r="Q316" s="5"/>
      <c r="R316" s="6"/>
      <c r="S316" s="15"/>
      <c r="T316" s="16"/>
      <c r="U316" s="16"/>
      <c r="V316" s="16"/>
      <c r="W316" s="16"/>
      <c r="X316" s="16"/>
      <c r="Y316" s="17"/>
      <c r="Z316" s="152"/>
      <c r="AC316" s="202" t="b">
        <f t="shared" si="4"/>
        <v>0</v>
      </c>
      <c r="AD316" s="195" t="b">
        <f t="shared" si="3"/>
        <v>0</v>
      </c>
    </row>
    <row r="317" spans="1:31" ht="19.899999999999999" customHeight="1" x14ac:dyDescent="0.15">
      <c r="A317" s="188">
        <f>IFERROR(IF($AE317,1001,0),3)</f>
        <v>0</v>
      </c>
      <c r="B317" s="152"/>
      <c r="D317" s="152"/>
      <c r="E317" s="203" t="s">
        <v>262</v>
      </c>
      <c r="F317" s="204"/>
      <c r="G317" s="204"/>
      <c r="H317" s="7"/>
      <c r="I317" s="8"/>
      <c r="J317" s="198">
        <v>10</v>
      </c>
      <c r="K317" s="199" t="s">
        <v>168</v>
      </c>
      <c r="L317" s="200"/>
      <c r="M317" s="200"/>
      <c r="N317" s="200"/>
      <c r="O317" s="200"/>
      <c r="P317" s="201"/>
      <c r="Q317" s="5"/>
      <c r="R317" s="6"/>
      <c r="S317" s="15"/>
      <c r="T317" s="16"/>
      <c r="U317" s="16"/>
      <c r="V317" s="16"/>
      <c r="W317" s="16"/>
      <c r="X317" s="16"/>
      <c r="Y317" s="17"/>
      <c r="Z317" s="152"/>
      <c r="AB317" s="195">
        <f>COUNTIF($Q317:$Q325,"○")</f>
        <v>0</v>
      </c>
      <c r="AC317" s="195" t="b">
        <f>OR(AND(TRIM(H317)&lt;&gt;"",AB317&lt;1),AND(TRIM(H317)="",AB317&gt;0))</f>
        <v>0</v>
      </c>
      <c r="AD317" s="195" t="b">
        <f t="shared" si="3"/>
        <v>0</v>
      </c>
      <c r="AE317" s="195" t="b">
        <f>OR(AC317:AD325)</f>
        <v>0</v>
      </c>
    </row>
    <row r="318" spans="1:31" ht="19.899999999999999" customHeight="1" x14ac:dyDescent="0.15">
      <c r="B318" s="152"/>
      <c r="D318" s="152"/>
      <c r="E318" s="203"/>
      <c r="F318" s="204"/>
      <c r="G318" s="204"/>
      <c r="H318" s="9"/>
      <c r="I318" s="10"/>
      <c r="J318" s="198">
        <v>20</v>
      </c>
      <c r="K318" s="199" t="s">
        <v>169</v>
      </c>
      <c r="L318" s="200"/>
      <c r="M318" s="200"/>
      <c r="N318" s="200"/>
      <c r="O318" s="200"/>
      <c r="P318" s="201"/>
      <c r="Q318" s="5"/>
      <c r="R318" s="6"/>
      <c r="S318" s="15"/>
      <c r="T318" s="16"/>
      <c r="U318" s="16"/>
      <c r="V318" s="16"/>
      <c r="W318" s="16"/>
      <c r="X318" s="16"/>
      <c r="Y318" s="17"/>
      <c r="Z318" s="152"/>
      <c r="AC318" s="202" t="b">
        <f t="shared" si="4"/>
        <v>0</v>
      </c>
      <c r="AD318" s="195" t="b">
        <f t="shared" si="3"/>
        <v>0</v>
      </c>
    </row>
    <row r="319" spans="1:31" ht="19.899999999999999" customHeight="1" x14ac:dyDescent="0.15">
      <c r="B319" s="152"/>
      <c r="D319" s="152"/>
      <c r="E319" s="203"/>
      <c r="F319" s="204"/>
      <c r="G319" s="204"/>
      <c r="H319" s="9"/>
      <c r="I319" s="10"/>
      <c r="J319" s="198">
        <v>30</v>
      </c>
      <c r="K319" s="199" t="s">
        <v>170</v>
      </c>
      <c r="L319" s="200"/>
      <c r="M319" s="200"/>
      <c r="N319" s="200"/>
      <c r="O319" s="200"/>
      <c r="P319" s="201"/>
      <c r="Q319" s="5"/>
      <c r="R319" s="6"/>
      <c r="S319" s="15"/>
      <c r="T319" s="16"/>
      <c r="U319" s="16"/>
      <c r="V319" s="16"/>
      <c r="W319" s="16"/>
      <c r="X319" s="16"/>
      <c r="Y319" s="17"/>
      <c r="Z319" s="152"/>
      <c r="AC319" s="202" t="b">
        <f t="shared" si="4"/>
        <v>0</v>
      </c>
      <c r="AD319" s="195" t="b">
        <f t="shared" si="3"/>
        <v>0</v>
      </c>
    </row>
    <row r="320" spans="1:31" ht="19.899999999999999" customHeight="1" x14ac:dyDescent="0.15">
      <c r="B320" s="152"/>
      <c r="D320" s="152"/>
      <c r="E320" s="203"/>
      <c r="F320" s="204"/>
      <c r="G320" s="204"/>
      <c r="H320" s="9"/>
      <c r="I320" s="10"/>
      <c r="J320" s="198">
        <v>40</v>
      </c>
      <c r="K320" s="199" t="s">
        <v>171</v>
      </c>
      <c r="L320" s="200"/>
      <c r="M320" s="200"/>
      <c r="N320" s="200"/>
      <c r="O320" s="200"/>
      <c r="P320" s="201"/>
      <c r="Q320" s="5"/>
      <c r="R320" s="6"/>
      <c r="S320" s="15"/>
      <c r="T320" s="16"/>
      <c r="U320" s="16"/>
      <c r="V320" s="16"/>
      <c r="W320" s="16"/>
      <c r="X320" s="16"/>
      <c r="Y320" s="17"/>
      <c r="Z320" s="152"/>
      <c r="AC320" s="202" t="b">
        <f t="shared" si="4"/>
        <v>0</v>
      </c>
      <c r="AD320" s="195" t="b">
        <f t="shared" si="3"/>
        <v>0</v>
      </c>
    </row>
    <row r="321" spans="1:31" ht="19.899999999999999" customHeight="1" x14ac:dyDescent="0.15">
      <c r="B321" s="152"/>
      <c r="D321" s="152"/>
      <c r="E321" s="203"/>
      <c r="F321" s="204"/>
      <c r="G321" s="204"/>
      <c r="H321" s="9"/>
      <c r="I321" s="10"/>
      <c r="J321" s="198">
        <v>50</v>
      </c>
      <c r="K321" s="199" t="s">
        <v>172</v>
      </c>
      <c r="L321" s="200"/>
      <c r="M321" s="200"/>
      <c r="N321" s="200"/>
      <c r="O321" s="200"/>
      <c r="P321" s="201"/>
      <c r="Q321" s="5"/>
      <c r="R321" s="6"/>
      <c r="S321" s="15"/>
      <c r="T321" s="16"/>
      <c r="U321" s="16"/>
      <c r="V321" s="16"/>
      <c r="W321" s="16"/>
      <c r="X321" s="16"/>
      <c r="Y321" s="17"/>
      <c r="Z321" s="152"/>
      <c r="AC321" s="202" t="b">
        <f t="shared" si="4"/>
        <v>0</v>
      </c>
      <c r="AD321" s="195" t="b">
        <f t="shared" si="3"/>
        <v>0</v>
      </c>
    </row>
    <row r="322" spans="1:31" ht="19.899999999999999" customHeight="1" x14ac:dyDescent="0.15">
      <c r="B322" s="152"/>
      <c r="D322" s="152"/>
      <c r="E322" s="203"/>
      <c r="F322" s="204"/>
      <c r="G322" s="204"/>
      <c r="H322" s="9"/>
      <c r="I322" s="10"/>
      <c r="J322" s="198">
        <v>60</v>
      </c>
      <c r="K322" s="199" t="s">
        <v>173</v>
      </c>
      <c r="L322" s="200"/>
      <c r="M322" s="200"/>
      <c r="N322" s="200"/>
      <c r="O322" s="200"/>
      <c r="P322" s="201"/>
      <c r="Q322" s="5"/>
      <c r="R322" s="6"/>
      <c r="S322" s="15"/>
      <c r="T322" s="16"/>
      <c r="U322" s="16"/>
      <c r="V322" s="16"/>
      <c r="W322" s="16"/>
      <c r="X322" s="16"/>
      <c r="Y322" s="17"/>
      <c r="Z322" s="152"/>
      <c r="AC322" s="202" t="b">
        <f t="shared" si="4"/>
        <v>0</v>
      </c>
      <c r="AD322" s="195" t="b">
        <f t="shared" si="3"/>
        <v>0</v>
      </c>
    </row>
    <row r="323" spans="1:31" ht="19.899999999999999" customHeight="1" x14ac:dyDescent="0.15">
      <c r="B323" s="152"/>
      <c r="D323" s="152"/>
      <c r="E323" s="203"/>
      <c r="F323" s="204"/>
      <c r="G323" s="204"/>
      <c r="H323" s="9"/>
      <c r="I323" s="10"/>
      <c r="J323" s="198">
        <v>70</v>
      </c>
      <c r="K323" s="199" t="s">
        <v>174</v>
      </c>
      <c r="L323" s="200"/>
      <c r="M323" s="200"/>
      <c r="N323" s="200"/>
      <c r="O323" s="200"/>
      <c r="P323" s="201"/>
      <c r="Q323" s="5"/>
      <c r="R323" s="6"/>
      <c r="S323" s="15"/>
      <c r="T323" s="16"/>
      <c r="U323" s="16"/>
      <c r="V323" s="16"/>
      <c r="W323" s="16"/>
      <c r="X323" s="16"/>
      <c r="Y323" s="17"/>
      <c r="Z323" s="152"/>
      <c r="AC323" s="202" t="b">
        <f t="shared" si="4"/>
        <v>0</v>
      </c>
      <c r="AD323" s="195" t="b">
        <f t="shared" si="3"/>
        <v>0</v>
      </c>
    </row>
    <row r="324" spans="1:31" ht="19.899999999999999" customHeight="1" x14ac:dyDescent="0.15">
      <c r="B324" s="152"/>
      <c r="D324" s="152"/>
      <c r="E324" s="203"/>
      <c r="F324" s="204"/>
      <c r="G324" s="204"/>
      <c r="H324" s="9"/>
      <c r="I324" s="10"/>
      <c r="J324" s="198">
        <v>80</v>
      </c>
      <c r="K324" s="199" t="s">
        <v>175</v>
      </c>
      <c r="L324" s="200"/>
      <c r="M324" s="200"/>
      <c r="N324" s="200"/>
      <c r="O324" s="200"/>
      <c r="P324" s="201"/>
      <c r="Q324" s="5"/>
      <c r="R324" s="6"/>
      <c r="S324" s="15"/>
      <c r="T324" s="16"/>
      <c r="U324" s="16"/>
      <c r="V324" s="16"/>
      <c r="W324" s="16"/>
      <c r="X324" s="16"/>
      <c r="Y324" s="17"/>
      <c r="Z324" s="152"/>
      <c r="AC324" s="202" t="b">
        <f t="shared" si="4"/>
        <v>0</v>
      </c>
      <c r="AD324" s="195" t="b">
        <f t="shared" ref="AD324:AD387" si="5">AND(Q324&lt;&gt;"○",TRIM(S324)&lt;&gt;"")</f>
        <v>0</v>
      </c>
    </row>
    <row r="325" spans="1:31" ht="19.899999999999999" customHeight="1" x14ac:dyDescent="0.15">
      <c r="A325" s="188">
        <f>IFERROR(IF(AND($Q325="○", TRIM($S325)=""),1001,0),3)</f>
        <v>0</v>
      </c>
      <c r="B325" s="152"/>
      <c r="D325" s="152"/>
      <c r="E325" s="203"/>
      <c r="F325" s="204"/>
      <c r="G325" s="204"/>
      <c r="H325" s="11"/>
      <c r="I325" s="12"/>
      <c r="J325" s="198">
        <v>999</v>
      </c>
      <c r="K325" s="199" t="s">
        <v>272</v>
      </c>
      <c r="L325" s="200"/>
      <c r="M325" s="200"/>
      <c r="N325" s="200"/>
      <c r="O325" s="200"/>
      <c r="P325" s="201"/>
      <c r="Q325" s="5"/>
      <c r="R325" s="6"/>
      <c r="S325" s="15"/>
      <c r="T325" s="16"/>
      <c r="U325" s="16"/>
      <c r="V325" s="16"/>
      <c r="W325" s="16"/>
      <c r="X325" s="16"/>
      <c r="Y325" s="17"/>
      <c r="Z325" s="152"/>
      <c r="AC325" s="202" t="b">
        <f t="shared" si="4"/>
        <v>0</v>
      </c>
      <c r="AD325" s="195" t="b">
        <f t="shared" si="5"/>
        <v>0</v>
      </c>
    </row>
    <row r="326" spans="1:31" ht="19.899999999999999" customHeight="1" x14ac:dyDescent="0.15">
      <c r="A326" s="188">
        <f>IFERROR(IF($AE326,1001,0),3)</f>
        <v>0</v>
      </c>
      <c r="B326" s="152"/>
      <c r="D326" s="152"/>
      <c r="E326" s="203" t="s">
        <v>263</v>
      </c>
      <c r="F326" s="204"/>
      <c r="G326" s="204"/>
      <c r="H326" s="7"/>
      <c r="I326" s="8"/>
      <c r="J326" s="198">
        <v>10</v>
      </c>
      <c r="K326" s="199" t="s">
        <v>176</v>
      </c>
      <c r="L326" s="200"/>
      <c r="M326" s="200"/>
      <c r="N326" s="200"/>
      <c r="O326" s="200"/>
      <c r="P326" s="201"/>
      <c r="Q326" s="5"/>
      <c r="R326" s="6"/>
      <c r="S326" s="15"/>
      <c r="T326" s="16"/>
      <c r="U326" s="16"/>
      <c r="V326" s="16"/>
      <c r="W326" s="16"/>
      <c r="X326" s="16"/>
      <c r="Y326" s="17"/>
      <c r="Z326" s="152"/>
      <c r="AB326" s="195">
        <f>COUNTIF($Q326:$Q328,"○")</f>
        <v>0</v>
      </c>
      <c r="AC326" s="195" t="b">
        <f>OR(AND(TRIM(H326)&lt;&gt;"",AB326&lt;1),AND(TRIM(H326)="",AB326&gt;0))</f>
        <v>0</v>
      </c>
      <c r="AD326" s="195" t="b">
        <f t="shared" si="5"/>
        <v>0</v>
      </c>
      <c r="AE326" s="195" t="b">
        <f>OR(AC326:AD328)</f>
        <v>0</v>
      </c>
    </row>
    <row r="327" spans="1:31" ht="19.899999999999999" customHeight="1" x14ac:dyDescent="0.15">
      <c r="B327" s="152"/>
      <c r="D327" s="152"/>
      <c r="E327" s="203"/>
      <c r="F327" s="204"/>
      <c r="G327" s="204"/>
      <c r="H327" s="9"/>
      <c r="I327" s="10"/>
      <c r="J327" s="198">
        <v>20</v>
      </c>
      <c r="K327" s="199" t="s">
        <v>177</v>
      </c>
      <c r="L327" s="200"/>
      <c r="M327" s="200"/>
      <c r="N327" s="200"/>
      <c r="O327" s="200"/>
      <c r="P327" s="201"/>
      <c r="Q327" s="5"/>
      <c r="R327" s="6"/>
      <c r="S327" s="15"/>
      <c r="T327" s="16"/>
      <c r="U327" s="16"/>
      <c r="V327" s="16"/>
      <c r="W327" s="16"/>
      <c r="X327" s="16"/>
      <c r="Y327" s="17"/>
      <c r="Z327" s="152"/>
      <c r="AC327" s="202" t="b">
        <f t="shared" si="4"/>
        <v>0</v>
      </c>
      <c r="AD327" s="195" t="b">
        <f t="shared" si="5"/>
        <v>0</v>
      </c>
    </row>
    <row r="328" spans="1:31" ht="19.899999999999999" customHeight="1" x14ac:dyDescent="0.15">
      <c r="A328" s="188">
        <f>IFERROR(IF(AND($Q328="○", TRIM($S328)=""),1001,0),3)</f>
        <v>0</v>
      </c>
      <c r="B328" s="152"/>
      <c r="D328" s="152"/>
      <c r="E328" s="203"/>
      <c r="F328" s="204"/>
      <c r="G328" s="204"/>
      <c r="H328" s="11"/>
      <c r="I328" s="12"/>
      <c r="J328" s="198">
        <v>999</v>
      </c>
      <c r="K328" s="199" t="s">
        <v>272</v>
      </c>
      <c r="L328" s="200"/>
      <c r="M328" s="200"/>
      <c r="N328" s="200"/>
      <c r="O328" s="200"/>
      <c r="P328" s="201"/>
      <c r="Q328" s="5"/>
      <c r="R328" s="6"/>
      <c r="S328" s="15"/>
      <c r="T328" s="16"/>
      <c r="U328" s="16"/>
      <c r="V328" s="16"/>
      <c r="W328" s="16"/>
      <c r="X328" s="16"/>
      <c r="Y328" s="17"/>
      <c r="Z328" s="152"/>
      <c r="AC328" s="202" t="b">
        <f t="shared" si="4"/>
        <v>0</v>
      </c>
      <c r="AD328" s="195" t="b">
        <f t="shared" si="5"/>
        <v>0</v>
      </c>
    </row>
    <row r="329" spans="1:31" ht="19.899999999999999" customHeight="1" x14ac:dyDescent="0.15">
      <c r="A329" s="188">
        <f>IFERROR(IF($AE329,1001,0),3)</f>
        <v>0</v>
      </c>
      <c r="B329" s="152"/>
      <c r="D329" s="152"/>
      <c r="E329" s="203" t="s">
        <v>264</v>
      </c>
      <c r="F329" s="204"/>
      <c r="G329" s="204"/>
      <c r="H329" s="7"/>
      <c r="I329" s="8"/>
      <c r="J329" s="198">
        <v>10</v>
      </c>
      <c r="K329" s="199" t="s">
        <v>178</v>
      </c>
      <c r="L329" s="200"/>
      <c r="M329" s="200"/>
      <c r="N329" s="200"/>
      <c r="O329" s="200"/>
      <c r="P329" s="201"/>
      <c r="Q329" s="5"/>
      <c r="R329" s="6"/>
      <c r="S329" s="15"/>
      <c r="T329" s="16"/>
      <c r="U329" s="16"/>
      <c r="V329" s="16"/>
      <c r="W329" s="16"/>
      <c r="X329" s="16"/>
      <c r="Y329" s="17"/>
      <c r="Z329" s="152"/>
      <c r="AB329" s="195">
        <f>COUNTIF($Q329:$Q337,"○")</f>
        <v>0</v>
      </c>
      <c r="AC329" s="195" t="b">
        <f>OR(AND(TRIM(H329)&lt;&gt;"",AB329&lt;1),AND(TRIM(H329)="",AB329&gt;0))</f>
        <v>0</v>
      </c>
      <c r="AD329" s="195" t="b">
        <f t="shared" si="5"/>
        <v>0</v>
      </c>
      <c r="AE329" s="195" t="b">
        <f>OR(AC329:AD337)</f>
        <v>0</v>
      </c>
    </row>
    <row r="330" spans="1:31" ht="19.899999999999999" customHeight="1" x14ac:dyDescent="0.15">
      <c r="B330" s="152"/>
      <c r="D330" s="152"/>
      <c r="E330" s="203"/>
      <c r="F330" s="204"/>
      <c r="G330" s="204"/>
      <c r="H330" s="9"/>
      <c r="I330" s="10"/>
      <c r="J330" s="198">
        <v>20</v>
      </c>
      <c r="K330" s="199" t="s">
        <v>179</v>
      </c>
      <c r="L330" s="200"/>
      <c r="M330" s="200"/>
      <c r="N330" s="200"/>
      <c r="O330" s="200"/>
      <c r="P330" s="201"/>
      <c r="Q330" s="5"/>
      <c r="R330" s="6"/>
      <c r="S330" s="15"/>
      <c r="T330" s="16"/>
      <c r="U330" s="16"/>
      <c r="V330" s="16"/>
      <c r="W330" s="16"/>
      <c r="X330" s="16"/>
      <c r="Y330" s="17"/>
      <c r="Z330" s="152"/>
      <c r="AC330" s="202" t="b">
        <f t="shared" si="4"/>
        <v>0</v>
      </c>
      <c r="AD330" s="195" t="b">
        <f t="shared" si="5"/>
        <v>0</v>
      </c>
    </row>
    <row r="331" spans="1:31" ht="19.899999999999999" customHeight="1" x14ac:dyDescent="0.15">
      <c r="B331" s="152"/>
      <c r="D331" s="152"/>
      <c r="E331" s="203"/>
      <c r="F331" s="204"/>
      <c r="G331" s="204"/>
      <c r="H331" s="9"/>
      <c r="I331" s="10"/>
      <c r="J331" s="198">
        <v>30</v>
      </c>
      <c r="K331" s="199" t="s">
        <v>180</v>
      </c>
      <c r="L331" s="200"/>
      <c r="M331" s="200"/>
      <c r="N331" s="200"/>
      <c r="O331" s="200"/>
      <c r="P331" s="201"/>
      <c r="Q331" s="5"/>
      <c r="R331" s="6"/>
      <c r="S331" s="15"/>
      <c r="T331" s="16"/>
      <c r="U331" s="16"/>
      <c r="V331" s="16"/>
      <c r="W331" s="16"/>
      <c r="X331" s="16"/>
      <c r="Y331" s="17"/>
      <c r="Z331" s="152"/>
      <c r="AC331" s="202" t="b">
        <f t="shared" si="4"/>
        <v>0</v>
      </c>
      <c r="AD331" s="195" t="b">
        <f t="shared" si="5"/>
        <v>0</v>
      </c>
    </row>
    <row r="332" spans="1:31" ht="19.899999999999999" customHeight="1" x14ac:dyDescent="0.15">
      <c r="B332" s="152"/>
      <c r="D332" s="152"/>
      <c r="E332" s="203"/>
      <c r="F332" s="204"/>
      <c r="G332" s="204"/>
      <c r="H332" s="9"/>
      <c r="I332" s="10"/>
      <c r="J332" s="198">
        <v>40</v>
      </c>
      <c r="K332" s="199" t="s">
        <v>181</v>
      </c>
      <c r="L332" s="200"/>
      <c r="M332" s="200"/>
      <c r="N332" s="200"/>
      <c r="O332" s="200"/>
      <c r="P332" s="201"/>
      <c r="Q332" s="5"/>
      <c r="R332" s="6"/>
      <c r="S332" s="15"/>
      <c r="T332" s="16"/>
      <c r="U332" s="16"/>
      <c r="V332" s="16"/>
      <c r="W332" s="16"/>
      <c r="X332" s="16"/>
      <c r="Y332" s="17"/>
      <c r="Z332" s="152"/>
      <c r="AC332" s="202" t="b">
        <f t="shared" ref="AC332:AC394" si="6">AC331</f>
        <v>0</v>
      </c>
      <c r="AD332" s="195" t="b">
        <f t="shared" si="5"/>
        <v>0</v>
      </c>
    </row>
    <row r="333" spans="1:31" ht="19.899999999999999" customHeight="1" x14ac:dyDescent="0.15">
      <c r="B333" s="152"/>
      <c r="D333" s="152"/>
      <c r="E333" s="203"/>
      <c r="F333" s="204"/>
      <c r="G333" s="204"/>
      <c r="H333" s="9"/>
      <c r="I333" s="10"/>
      <c r="J333" s="198">
        <v>50</v>
      </c>
      <c r="K333" s="199" t="s">
        <v>182</v>
      </c>
      <c r="L333" s="200"/>
      <c r="M333" s="200"/>
      <c r="N333" s="200"/>
      <c r="O333" s="200"/>
      <c r="P333" s="201"/>
      <c r="Q333" s="5"/>
      <c r="R333" s="6"/>
      <c r="S333" s="15"/>
      <c r="T333" s="16"/>
      <c r="U333" s="16"/>
      <c r="V333" s="16"/>
      <c r="W333" s="16"/>
      <c r="X333" s="16"/>
      <c r="Y333" s="17"/>
      <c r="Z333" s="152"/>
      <c r="AC333" s="202" t="b">
        <f t="shared" si="6"/>
        <v>0</v>
      </c>
      <c r="AD333" s="195" t="b">
        <f t="shared" si="5"/>
        <v>0</v>
      </c>
    </row>
    <row r="334" spans="1:31" ht="19.899999999999999" customHeight="1" x14ac:dyDescent="0.15">
      <c r="B334" s="152"/>
      <c r="D334" s="152"/>
      <c r="E334" s="203"/>
      <c r="F334" s="204"/>
      <c r="G334" s="204"/>
      <c r="H334" s="9"/>
      <c r="I334" s="10"/>
      <c r="J334" s="198">
        <v>60</v>
      </c>
      <c r="K334" s="199" t="s">
        <v>183</v>
      </c>
      <c r="L334" s="200"/>
      <c r="M334" s="200"/>
      <c r="N334" s="200"/>
      <c r="O334" s="200"/>
      <c r="P334" s="201"/>
      <c r="Q334" s="5"/>
      <c r="R334" s="6"/>
      <c r="S334" s="15"/>
      <c r="T334" s="16"/>
      <c r="U334" s="16"/>
      <c r="V334" s="16"/>
      <c r="W334" s="16"/>
      <c r="X334" s="16"/>
      <c r="Y334" s="17"/>
      <c r="Z334" s="152"/>
      <c r="AC334" s="202" t="b">
        <f t="shared" si="6"/>
        <v>0</v>
      </c>
      <c r="AD334" s="195" t="b">
        <f t="shared" si="5"/>
        <v>0</v>
      </c>
    </row>
    <row r="335" spans="1:31" ht="19.899999999999999" customHeight="1" x14ac:dyDescent="0.15">
      <c r="B335" s="152"/>
      <c r="D335" s="152"/>
      <c r="E335" s="203"/>
      <c r="F335" s="204"/>
      <c r="G335" s="204"/>
      <c r="H335" s="9"/>
      <c r="I335" s="10"/>
      <c r="J335" s="198">
        <v>70</v>
      </c>
      <c r="K335" s="199" t="s">
        <v>184</v>
      </c>
      <c r="L335" s="200"/>
      <c r="M335" s="200"/>
      <c r="N335" s="200"/>
      <c r="O335" s="200"/>
      <c r="P335" s="201"/>
      <c r="Q335" s="5"/>
      <c r="R335" s="6"/>
      <c r="S335" s="15"/>
      <c r="T335" s="16"/>
      <c r="U335" s="16"/>
      <c r="V335" s="16"/>
      <c r="W335" s="16"/>
      <c r="X335" s="16"/>
      <c r="Y335" s="17"/>
      <c r="Z335" s="152"/>
      <c r="AC335" s="202" t="b">
        <f t="shared" si="6"/>
        <v>0</v>
      </c>
      <c r="AD335" s="195" t="b">
        <f t="shared" si="5"/>
        <v>0</v>
      </c>
    </row>
    <row r="336" spans="1:31" ht="19.899999999999999" customHeight="1" x14ac:dyDescent="0.15">
      <c r="B336" s="152"/>
      <c r="D336" s="152"/>
      <c r="E336" s="203"/>
      <c r="F336" s="204"/>
      <c r="G336" s="204"/>
      <c r="H336" s="9"/>
      <c r="I336" s="10"/>
      <c r="J336" s="198">
        <v>80</v>
      </c>
      <c r="K336" s="199" t="s">
        <v>185</v>
      </c>
      <c r="L336" s="200"/>
      <c r="M336" s="200"/>
      <c r="N336" s="200"/>
      <c r="O336" s="200"/>
      <c r="P336" s="201"/>
      <c r="Q336" s="5"/>
      <c r="R336" s="6"/>
      <c r="S336" s="15"/>
      <c r="T336" s="16"/>
      <c r="U336" s="16"/>
      <c r="V336" s="16"/>
      <c r="W336" s="16"/>
      <c r="X336" s="16"/>
      <c r="Y336" s="17"/>
      <c r="Z336" s="152"/>
      <c r="AC336" s="202" t="b">
        <f t="shared" si="6"/>
        <v>0</v>
      </c>
      <c r="AD336" s="195" t="b">
        <f t="shared" si="5"/>
        <v>0</v>
      </c>
    </row>
    <row r="337" spans="1:31" ht="19.899999999999999" customHeight="1" x14ac:dyDescent="0.15">
      <c r="A337" s="188">
        <f>IFERROR(IF(AND($Q337="○", TRIM($S337)=""),1001,0),3)</f>
        <v>0</v>
      </c>
      <c r="B337" s="152"/>
      <c r="D337" s="152"/>
      <c r="E337" s="203"/>
      <c r="F337" s="204"/>
      <c r="G337" s="204"/>
      <c r="H337" s="11"/>
      <c r="I337" s="12"/>
      <c r="J337" s="198">
        <v>999</v>
      </c>
      <c r="K337" s="199" t="s">
        <v>272</v>
      </c>
      <c r="L337" s="200"/>
      <c r="M337" s="200"/>
      <c r="N337" s="200"/>
      <c r="O337" s="200"/>
      <c r="P337" s="201"/>
      <c r="Q337" s="5"/>
      <c r="R337" s="6"/>
      <c r="S337" s="15"/>
      <c r="T337" s="16"/>
      <c r="U337" s="16"/>
      <c r="V337" s="16"/>
      <c r="W337" s="16"/>
      <c r="X337" s="16"/>
      <c r="Y337" s="17"/>
      <c r="Z337" s="152"/>
      <c r="AC337" s="202" t="b">
        <f t="shared" si="6"/>
        <v>0</v>
      </c>
      <c r="AD337" s="195" t="b">
        <f t="shared" si="5"/>
        <v>0</v>
      </c>
    </row>
    <row r="338" spans="1:31" ht="19.899999999999999" customHeight="1" x14ac:dyDescent="0.15">
      <c r="A338" s="188">
        <f>IFERROR(IF($AE338,1001,0),3)</f>
        <v>0</v>
      </c>
      <c r="B338" s="152"/>
      <c r="D338" s="152"/>
      <c r="E338" s="206" t="s">
        <v>265</v>
      </c>
      <c r="F338" s="207"/>
      <c r="G338" s="208"/>
      <c r="H338" s="7"/>
      <c r="I338" s="8"/>
      <c r="J338" s="198">
        <v>10</v>
      </c>
      <c r="K338" s="199" t="s">
        <v>186</v>
      </c>
      <c r="L338" s="200"/>
      <c r="M338" s="200"/>
      <c r="N338" s="200"/>
      <c r="O338" s="200"/>
      <c r="P338" s="201"/>
      <c r="Q338" s="5"/>
      <c r="R338" s="6"/>
      <c r="S338" s="15"/>
      <c r="T338" s="16"/>
      <c r="U338" s="16"/>
      <c r="V338" s="16"/>
      <c r="W338" s="16"/>
      <c r="X338" s="16"/>
      <c r="Y338" s="17"/>
      <c r="Z338" s="152"/>
      <c r="AB338" s="195">
        <f>COUNTIF($Q338:$Q343,"○")</f>
        <v>0</v>
      </c>
      <c r="AC338" s="195" t="b">
        <f>OR(AND(TRIM(H338)&lt;&gt;"",AB338&lt;1),AND(TRIM(H338)="",AB338&gt;0))</f>
        <v>0</v>
      </c>
      <c r="AD338" s="195" t="b">
        <f t="shared" si="5"/>
        <v>0</v>
      </c>
      <c r="AE338" s="195" t="b">
        <f>OR(AC338:AD343)</f>
        <v>0</v>
      </c>
    </row>
    <row r="339" spans="1:31" ht="19.899999999999999" customHeight="1" x14ac:dyDescent="0.15">
      <c r="B339" s="152"/>
      <c r="D339" s="152"/>
      <c r="E339" s="209"/>
      <c r="F339" s="210"/>
      <c r="G339" s="211"/>
      <c r="H339" s="9"/>
      <c r="I339" s="10"/>
      <c r="J339" s="198">
        <v>20</v>
      </c>
      <c r="K339" s="199" t="s">
        <v>187</v>
      </c>
      <c r="L339" s="200"/>
      <c r="M339" s="200"/>
      <c r="N339" s="200"/>
      <c r="O339" s="200"/>
      <c r="P339" s="201"/>
      <c r="Q339" s="5"/>
      <c r="R339" s="6"/>
      <c r="S339" s="15"/>
      <c r="T339" s="16"/>
      <c r="U339" s="16"/>
      <c r="V339" s="16"/>
      <c r="W339" s="16"/>
      <c r="X339" s="16"/>
      <c r="Y339" s="17"/>
      <c r="Z339" s="152"/>
      <c r="AC339" s="202" t="b">
        <f t="shared" si="6"/>
        <v>0</v>
      </c>
      <c r="AD339" s="195" t="b">
        <f t="shared" si="5"/>
        <v>0</v>
      </c>
    </row>
    <row r="340" spans="1:31" ht="19.899999999999999" customHeight="1" x14ac:dyDescent="0.15">
      <c r="B340" s="152"/>
      <c r="D340" s="152"/>
      <c r="E340" s="209"/>
      <c r="F340" s="210"/>
      <c r="G340" s="211"/>
      <c r="H340" s="9"/>
      <c r="I340" s="10"/>
      <c r="J340" s="198">
        <v>30</v>
      </c>
      <c r="K340" s="199" t="s">
        <v>188</v>
      </c>
      <c r="L340" s="200"/>
      <c r="M340" s="200"/>
      <c r="N340" s="200"/>
      <c r="O340" s="200"/>
      <c r="P340" s="201"/>
      <c r="Q340" s="5"/>
      <c r="R340" s="6"/>
      <c r="S340" s="15"/>
      <c r="T340" s="16"/>
      <c r="U340" s="16"/>
      <c r="V340" s="16"/>
      <c r="W340" s="16"/>
      <c r="X340" s="16"/>
      <c r="Y340" s="17"/>
      <c r="Z340" s="152"/>
      <c r="AC340" s="202" t="b">
        <f t="shared" si="6"/>
        <v>0</v>
      </c>
      <c r="AD340" s="195" t="b">
        <f t="shared" si="5"/>
        <v>0</v>
      </c>
    </row>
    <row r="341" spans="1:31" ht="19.899999999999999" customHeight="1" x14ac:dyDescent="0.15">
      <c r="B341" s="152"/>
      <c r="D341" s="152"/>
      <c r="E341" s="209"/>
      <c r="F341" s="210"/>
      <c r="G341" s="211"/>
      <c r="H341" s="9"/>
      <c r="I341" s="10"/>
      <c r="J341" s="198">
        <v>40</v>
      </c>
      <c r="K341" s="199" t="s">
        <v>189</v>
      </c>
      <c r="L341" s="200"/>
      <c r="M341" s="200"/>
      <c r="N341" s="200"/>
      <c r="O341" s="200"/>
      <c r="P341" s="201"/>
      <c r="Q341" s="5"/>
      <c r="R341" s="6"/>
      <c r="S341" s="15"/>
      <c r="T341" s="16"/>
      <c r="U341" s="16"/>
      <c r="V341" s="16"/>
      <c r="W341" s="16"/>
      <c r="X341" s="16"/>
      <c r="Y341" s="17"/>
      <c r="Z341" s="152"/>
      <c r="AC341" s="202" t="b">
        <f t="shared" si="6"/>
        <v>0</v>
      </c>
      <c r="AD341" s="195" t="b">
        <f t="shared" si="5"/>
        <v>0</v>
      </c>
    </row>
    <row r="342" spans="1:31" ht="19.899999999999999" customHeight="1" x14ac:dyDescent="0.15">
      <c r="B342" s="152"/>
      <c r="D342" s="152"/>
      <c r="E342" s="209"/>
      <c r="F342" s="210"/>
      <c r="G342" s="211"/>
      <c r="H342" s="9"/>
      <c r="I342" s="10"/>
      <c r="J342" s="198">
        <v>50</v>
      </c>
      <c r="K342" s="199" t="s">
        <v>190</v>
      </c>
      <c r="L342" s="200"/>
      <c r="M342" s="200"/>
      <c r="N342" s="200"/>
      <c r="O342" s="200"/>
      <c r="P342" s="201"/>
      <c r="Q342" s="5"/>
      <c r="R342" s="6"/>
      <c r="S342" s="15"/>
      <c r="T342" s="16"/>
      <c r="U342" s="16"/>
      <c r="V342" s="16"/>
      <c r="W342" s="16"/>
      <c r="X342" s="16"/>
      <c r="Y342" s="17"/>
      <c r="Z342" s="152"/>
      <c r="AC342" s="202" t="b">
        <f t="shared" si="6"/>
        <v>0</v>
      </c>
      <c r="AD342" s="195" t="b">
        <f t="shared" si="5"/>
        <v>0</v>
      </c>
    </row>
    <row r="343" spans="1:31" ht="19.899999999999999" customHeight="1" x14ac:dyDescent="0.15">
      <c r="A343" s="188">
        <f>IFERROR(IF(AND($Q343="○", TRIM($S343)=""),1001,0),3)</f>
        <v>0</v>
      </c>
      <c r="B343" s="152"/>
      <c r="D343" s="152"/>
      <c r="E343" s="212"/>
      <c r="F343" s="213"/>
      <c r="G343" s="214"/>
      <c r="H343" s="11"/>
      <c r="I343" s="12"/>
      <c r="J343" s="198">
        <v>999</v>
      </c>
      <c r="K343" s="199" t="s">
        <v>272</v>
      </c>
      <c r="L343" s="200"/>
      <c r="M343" s="200"/>
      <c r="N343" s="200"/>
      <c r="O343" s="200"/>
      <c r="P343" s="201"/>
      <c r="Q343" s="5"/>
      <c r="R343" s="6"/>
      <c r="S343" s="15"/>
      <c r="T343" s="16"/>
      <c r="U343" s="16"/>
      <c r="V343" s="16"/>
      <c r="W343" s="16"/>
      <c r="X343" s="16"/>
      <c r="Y343" s="17"/>
      <c r="Z343" s="152"/>
      <c r="AC343" s="202" t="b">
        <f t="shared" si="6"/>
        <v>0</v>
      </c>
      <c r="AD343" s="195" t="b">
        <f t="shared" si="5"/>
        <v>0</v>
      </c>
    </row>
    <row r="344" spans="1:31" ht="19.899999999999999" customHeight="1" x14ac:dyDescent="0.15">
      <c r="A344" s="188">
        <f>IFERROR(IF($AE344,1001,0),3)</f>
        <v>0</v>
      </c>
      <c r="B344" s="152"/>
      <c r="D344" s="152"/>
      <c r="E344" s="206" t="s">
        <v>270</v>
      </c>
      <c r="F344" s="207"/>
      <c r="G344" s="208"/>
      <c r="H344" s="7"/>
      <c r="I344" s="8"/>
      <c r="J344" s="198">
        <v>10</v>
      </c>
      <c r="K344" s="199" t="s">
        <v>191</v>
      </c>
      <c r="L344" s="200"/>
      <c r="M344" s="200"/>
      <c r="N344" s="200"/>
      <c r="O344" s="200"/>
      <c r="P344" s="201"/>
      <c r="Q344" s="5"/>
      <c r="R344" s="6"/>
      <c r="S344" s="15"/>
      <c r="T344" s="16"/>
      <c r="U344" s="16"/>
      <c r="V344" s="16"/>
      <c r="W344" s="16"/>
      <c r="X344" s="16"/>
      <c r="Y344" s="17"/>
      <c r="Z344" s="152"/>
      <c r="AB344" s="195">
        <f>COUNTIF($Q344:$Q365,"○")</f>
        <v>0</v>
      </c>
      <c r="AC344" s="195" t="b">
        <f>OR(AND(TRIM(H344)&lt;&gt;"",AB344&lt;1),AND(TRIM(H344)="",AB344&gt;0))</f>
        <v>0</v>
      </c>
      <c r="AD344" s="195" t="b">
        <f t="shared" si="5"/>
        <v>0</v>
      </c>
      <c r="AE344" s="195" t="b">
        <f>OR(AC344:AD365)</f>
        <v>0</v>
      </c>
    </row>
    <row r="345" spans="1:31" ht="19.899999999999999" customHeight="1" x14ac:dyDescent="0.15">
      <c r="B345" s="152"/>
      <c r="D345" s="152"/>
      <c r="E345" s="209"/>
      <c r="F345" s="210"/>
      <c r="G345" s="211"/>
      <c r="H345" s="9"/>
      <c r="I345" s="10"/>
      <c r="J345" s="198">
        <v>20</v>
      </c>
      <c r="K345" s="199" t="s">
        <v>192</v>
      </c>
      <c r="L345" s="200"/>
      <c r="M345" s="200"/>
      <c r="N345" s="200"/>
      <c r="O345" s="200"/>
      <c r="P345" s="201"/>
      <c r="Q345" s="5"/>
      <c r="R345" s="6"/>
      <c r="S345" s="15"/>
      <c r="T345" s="16"/>
      <c r="U345" s="16"/>
      <c r="V345" s="16"/>
      <c r="W345" s="16"/>
      <c r="X345" s="16"/>
      <c r="Y345" s="17"/>
      <c r="Z345" s="152"/>
      <c r="AC345" s="202" t="b">
        <f t="shared" si="6"/>
        <v>0</v>
      </c>
      <c r="AD345" s="195" t="b">
        <f t="shared" si="5"/>
        <v>0</v>
      </c>
    </row>
    <row r="346" spans="1:31" ht="19.899999999999999" customHeight="1" x14ac:dyDescent="0.15">
      <c r="B346" s="152"/>
      <c r="D346" s="152"/>
      <c r="E346" s="209"/>
      <c r="F346" s="210"/>
      <c r="G346" s="211"/>
      <c r="H346" s="9"/>
      <c r="I346" s="10"/>
      <c r="J346" s="198">
        <v>30</v>
      </c>
      <c r="K346" s="199" t="s">
        <v>193</v>
      </c>
      <c r="L346" s="200"/>
      <c r="M346" s="200"/>
      <c r="N346" s="200"/>
      <c r="O346" s="200"/>
      <c r="P346" s="201"/>
      <c r="Q346" s="5"/>
      <c r="R346" s="6"/>
      <c r="S346" s="15"/>
      <c r="T346" s="16"/>
      <c r="U346" s="16"/>
      <c r="V346" s="16"/>
      <c r="W346" s="16"/>
      <c r="X346" s="16"/>
      <c r="Y346" s="17"/>
      <c r="Z346" s="152"/>
      <c r="AC346" s="202" t="b">
        <f t="shared" si="6"/>
        <v>0</v>
      </c>
      <c r="AD346" s="195" t="b">
        <f t="shared" si="5"/>
        <v>0</v>
      </c>
    </row>
    <row r="347" spans="1:31" ht="19.899999999999999" customHeight="1" x14ac:dyDescent="0.15">
      <c r="B347" s="152"/>
      <c r="D347" s="152"/>
      <c r="E347" s="209"/>
      <c r="F347" s="210"/>
      <c r="G347" s="211"/>
      <c r="H347" s="9"/>
      <c r="I347" s="10"/>
      <c r="J347" s="198">
        <v>40</v>
      </c>
      <c r="K347" s="199" t="s">
        <v>194</v>
      </c>
      <c r="L347" s="200"/>
      <c r="M347" s="200"/>
      <c r="N347" s="200"/>
      <c r="O347" s="200"/>
      <c r="P347" s="201"/>
      <c r="Q347" s="5"/>
      <c r="R347" s="6"/>
      <c r="S347" s="15"/>
      <c r="T347" s="16"/>
      <c r="U347" s="16"/>
      <c r="V347" s="16"/>
      <c r="W347" s="16"/>
      <c r="X347" s="16"/>
      <c r="Y347" s="17"/>
      <c r="Z347" s="152"/>
      <c r="AC347" s="202" t="b">
        <f t="shared" si="6"/>
        <v>0</v>
      </c>
      <c r="AD347" s="195" t="b">
        <f t="shared" si="5"/>
        <v>0</v>
      </c>
    </row>
    <row r="348" spans="1:31" ht="19.899999999999999" customHeight="1" x14ac:dyDescent="0.15">
      <c r="B348" s="152"/>
      <c r="D348" s="152"/>
      <c r="E348" s="209"/>
      <c r="F348" s="210"/>
      <c r="G348" s="211"/>
      <c r="H348" s="9"/>
      <c r="I348" s="10"/>
      <c r="J348" s="198">
        <v>50</v>
      </c>
      <c r="K348" s="199" t="s">
        <v>195</v>
      </c>
      <c r="L348" s="200"/>
      <c r="M348" s="200"/>
      <c r="N348" s="200"/>
      <c r="O348" s="200"/>
      <c r="P348" s="201"/>
      <c r="Q348" s="5"/>
      <c r="R348" s="6"/>
      <c r="S348" s="15"/>
      <c r="T348" s="16"/>
      <c r="U348" s="16"/>
      <c r="V348" s="16"/>
      <c r="W348" s="16"/>
      <c r="X348" s="16"/>
      <c r="Y348" s="17"/>
      <c r="Z348" s="152"/>
      <c r="AC348" s="202" t="b">
        <f t="shared" si="6"/>
        <v>0</v>
      </c>
      <c r="AD348" s="195" t="b">
        <f t="shared" si="5"/>
        <v>0</v>
      </c>
    </row>
    <row r="349" spans="1:31" ht="19.899999999999999" customHeight="1" x14ac:dyDescent="0.15">
      <c r="B349" s="152"/>
      <c r="D349" s="152"/>
      <c r="E349" s="209"/>
      <c r="F349" s="210"/>
      <c r="G349" s="211"/>
      <c r="H349" s="9"/>
      <c r="I349" s="10"/>
      <c r="J349" s="198">
        <v>60</v>
      </c>
      <c r="K349" s="199" t="s">
        <v>196</v>
      </c>
      <c r="L349" s="200"/>
      <c r="M349" s="200"/>
      <c r="N349" s="200"/>
      <c r="O349" s="200"/>
      <c r="P349" s="201"/>
      <c r="Q349" s="5"/>
      <c r="R349" s="6"/>
      <c r="S349" s="15"/>
      <c r="T349" s="16"/>
      <c r="U349" s="16"/>
      <c r="V349" s="16"/>
      <c r="W349" s="16"/>
      <c r="X349" s="16"/>
      <c r="Y349" s="17"/>
      <c r="Z349" s="152"/>
      <c r="AC349" s="202" t="b">
        <f t="shared" si="6"/>
        <v>0</v>
      </c>
      <c r="AD349" s="195" t="b">
        <f t="shared" si="5"/>
        <v>0</v>
      </c>
    </row>
    <row r="350" spans="1:31" ht="19.899999999999999" customHeight="1" x14ac:dyDescent="0.15">
      <c r="B350" s="152"/>
      <c r="D350" s="152"/>
      <c r="E350" s="209"/>
      <c r="F350" s="210"/>
      <c r="G350" s="211"/>
      <c r="H350" s="9"/>
      <c r="I350" s="10"/>
      <c r="J350" s="198">
        <v>70</v>
      </c>
      <c r="K350" s="199" t="s">
        <v>197</v>
      </c>
      <c r="L350" s="200"/>
      <c r="M350" s="200"/>
      <c r="N350" s="200"/>
      <c r="O350" s="200"/>
      <c r="P350" s="201"/>
      <c r="Q350" s="5"/>
      <c r="R350" s="6"/>
      <c r="S350" s="15"/>
      <c r="T350" s="16"/>
      <c r="U350" s="16"/>
      <c r="V350" s="16"/>
      <c r="W350" s="16"/>
      <c r="X350" s="16"/>
      <c r="Y350" s="17"/>
      <c r="Z350" s="152"/>
      <c r="AC350" s="202" t="b">
        <f t="shared" si="6"/>
        <v>0</v>
      </c>
      <c r="AD350" s="195" t="b">
        <f t="shared" si="5"/>
        <v>0</v>
      </c>
    </row>
    <row r="351" spans="1:31" ht="19.899999999999999" customHeight="1" x14ac:dyDescent="0.15">
      <c r="B351" s="152"/>
      <c r="D351" s="152"/>
      <c r="E351" s="209"/>
      <c r="F351" s="210"/>
      <c r="G351" s="211"/>
      <c r="H351" s="9"/>
      <c r="I351" s="10"/>
      <c r="J351" s="198">
        <v>80</v>
      </c>
      <c r="K351" s="199" t="s">
        <v>198</v>
      </c>
      <c r="L351" s="200"/>
      <c r="M351" s="200"/>
      <c r="N351" s="200"/>
      <c r="O351" s="200"/>
      <c r="P351" s="201"/>
      <c r="Q351" s="5"/>
      <c r="R351" s="6"/>
      <c r="S351" s="15"/>
      <c r="T351" s="16"/>
      <c r="U351" s="16"/>
      <c r="V351" s="16"/>
      <c r="W351" s="16"/>
      <c r="X351" s="16"/>
      <c r="Y351" s="17"/>
      <c r="Z351" s="152"/>
      <c r="AC351" s="202" t="b">
        <f t="shared" si="6"/>
        <v>0</v>
      </c>
      <c r="AD351" s="195" t="b">
        <f t="shared" si="5"/>
        <v>0</v>
      </c>
    </row>
    <row r="352" spans="1:31" ht="19.899999999999999" customHeight="1" x14ac:dyDescent="0.15">
      <c r="B352" s="152"/>
      <c r="D352" s="152"/>
      <c r="E352" s="209"/>
      <c r="F352" s="210"/>
      <c r="G352" s="211"/>
      <c r="H352" s="9"/>
      <c r="I352" s="10"/>
      <c r="J352" s="198">
        <v>90</v>
      </c>
      <c r="K352" s="199" t="s">
        <v>199</v>
      </c>
      <c r="L352" s="200"/>
      <c r="M352" s="200"/>
      <c r="N352" s="200"/>
      <c r="O352" s="200"/>
      <c r="P352" s="201"/>
      <c r="Q352" s="5"/>
      <c r="R352" s="6"/>
      <c r="S352" s="15"/>
      <c r="T352" s="16"/>
      <c r="U352" s="16"/>
      <c r="V352" s="16"/>
      <c r="W352" s="16"/>
      <c r="X352" s="16"/>
      <c r="Y352" s="17"/>
      <c r="Z352" s="152"/>
      <c r="AC352" s="202" t="b">
        <f t="shared" si="6"/>
        <v>0</v>
      </c>
      <c r="AD352" s="195" t="b">
        <f t="shared" si="5"/>
        <v>0</v>
      </c>
    </row>
    <row r="353" spans="1:31" ht="19.899999999999999" customHeight="1" x14ac:dyDescent="0.15">
      <c r="B353" s="152"/>
      <c r="D353" s="152"/>
      <c r="E353" s="209"/>
      <c r="F353" s="210"/>
      <c r="G353" s="211"/>
      <c r="H353" s="9"/>
      <c r="I353" s="10"/>
      <c r="J353" s="198">
        <v>100</v>
      </c>
      <c r="K353" s="199" t="s">
        <v>200</v>
      </c>
      <c r="L353" s="200"/>
      <c r="M353" s="200"/>
      <c r="N353" s="200"/>
      <c r="O353" s="200"/>
      <c r="P353" s="201"/>
      <c r="Q353" s="5"/>
      <c r="R353" s="6"/>
      <c r="S353" s="15"/>
      <c r="T353" s="16"/>
      <c r="U353" s="16"/>
      <c r="V353" s="16"/>
      <c r="W353" s="16"/>
      <c r="X353" s="16"/>
      <c r="Y353" s="17"/>
      <c r="Z353" s="152"/>
      <c r="AC353" s="202" t="b">
        <f t="shared" si="6"/>
        <v>0</v>
      </c>
      <c r="AD353" s="195" t="b">
        <f t="shared" si="5"/>
        <v>0</v>
      </c>
    </row>
    <row r="354" spans="1:31" ht="19.899999999999999" customHeight="1" x14ac:dyDescent="0.15">
      <c r="B354" s="152"/>
      <c r="D354" s="152"/>
      <c r="E354" s="209"/>
      <c r="F354" s="210"/>
      <c r="G354" s="211"/>
      <c r="H354" s="9"/>
      <c r="I354" s="10"/>
      <c r="J354" s="198">
        <v>110</v>
      </c>
      <c r="K354" s="199" t="s">
        <v>201</v>
      </c>
      <c r="L354" s="200"/>
      <c r="M354" s="200"/>
      <c r="N354" s="200"/>
      <c r="O354" s="200"/>
      <c r="P354" s="201"/>
      <c r="Q354" s="5"/>
      <c r="R354" s="6"/>
      <c r="S354" s="15"/>
      <c r="T354" s="16"/>
      <c r="U354" s="16"/>
      <c r="V354" s="16"/>
      <c r="W354" s="16"/>
      <c r="X354" s="16"/>
      <c r="Y354" s="17"/>
      <c r="Z354" s="152"/>
      <c r="AC354" s="202" t="b">
        <f t="shared" si="6"/>
        <v>0</v>
      </c>
      <c r="AD354" s="195" t="b">
        <f t="shared" si="5"/>
        <v>0</v>
      </c>
    </row>
    <row r="355" spans="1:31" ht="19.899999999999999" customHeight="1" x14ac:dyDescent="0.15">
      <c r="B355" s="152"/>
      <c r="D355" s="152"/>
      <c r="E355" s="209"/>
      <c r="F355" s="210"/>
      <c r="G355" s="211"/>
      <c r="H355" s="9"/>
      <c r="I355" s="10"/>
      <c r="J355" s="198">
        <v>120</v>
      </c>
      <c r="K355" s="199" t="s">
        <v>202</v>
      </c>
      <c r="L355" s="200"/>
      <c r="M355" s="200"/>
      <c r="N355" s="200"/>
      <c r="O355" s="200"/>
      <c r="P355" s="201"/>
      <c r="Q355" s="5"/>
      <c r="R355" s="6"/>
      <c r="S355" s="15"/>
      <c r="T355" s="16"/>
      <c r="U355" s="16"/>
      <c r="V355" s="16"/>
      <c r="W355" s="16"/>
      <c r="X355" s="16"/>
      <c r="Y355" s="17"/>
      <c r="Z355" s="152"/>
      <c r="AC355" s="202" t="b">
        <f t="shared" si="6"/>
        <v>0</v>
      </c>
      <c r="AD355" s="195" t="b">
        <f t="shared" si="5"/>
        <v>0</v>
      </c>
    </row>
    <row r="356" spans="1:31" ht="19.899999999999999" customHeight="1" x14ac:dyDescent="0.15">
      <c r="B356" s="152"/>
      <c r="D356" s="152"/>
      <c r="E356" s="209"/>
      <c r="F356" s="210"/>
      <c r="G356" s="211"/>
      <c r="H356" s="9"/>
      <c r="I356" s="10"/>
      <c r="J356" s="198">
        <v>130</v>
      </c>
      <c r="K356" s="199" t="s">
        <v>203</v>
      </c>
      <c r="L356" s="200"/>
      <c r="M356" s="200"/>
      <c r="N356" s="200"/>
      <c r="O356" s="200"/>
      <c r="P356" s="201"/>
      <c r="Q356" s="5"/>
      <c r="R356" s="6"/>
      <c r="S356" s="15"/>
      <c r="T356" s="16"/>
      <c r="U356" s="16"/>
      <c r="V356" s="16"/>
      <c r="W356" s="16"/>
      <c r="X356" s="16"/>
      <c r="Y356" s="17"/>
      <c r="Z356" s="152"/>
      <c r="AC356" s="202" t="b">
        <f t="shared" si="6"/>
        <v>0</v>
      </c>
      <c r="AD356" s="195" t="b">
        <f t="shared" si="5"/>
        <v>0</v>
      </c>
    </row>
    <row r="357" spans="1:31" ht="19.899999999999999" customHeight="1" x14ac:dyDescent="0.15">
      <c r="B357" s="152"/>
      <c r="D357" s="152"/>
      <c r="E357" s="209"/>
      <c r="F357" s="210"/>
      <c r="G357" s="211"/>
      <c r="H357" s="9"/>
      <c r="I357" s="10"/>
      <c r="J357" s="198">
        <v>140</v>
      </c>
      <c r="K357" s="199" t="s">
        <v>204</v>
      </c>
      <c r="L357" s="200"/>
      <c r="M357" s="200"/>
      <c r="N357" s="200"/>
      <c r="O357" s="200"/>
      <c r="P357" s="201"/>
      <c r="Q357" s="5"/>
      <c r="R357" s="6"/>
      <c r="S357" s="15"/>
      <c r="T357" s="16"/>
      <c r="U357" s="16"/>
      <c r="V357" s="16"/>
      <c r="W357" s="16"/>
      <c r="X357" s="16"/>
      <c r="Y357" s="17"/>
      <c r="Z357" s="152"/>
      <c r="AC357" s="202" t="b">
        <f t="shared" si="6"/>
        <v>0</v>
      </c>
      <c r="AD357" s="195" t="b">
        <f t="shared" si="5"/>
        <v>0</v>
      </c>
    </row>
    <row r="358" spans="1:31" ht="19.899999999999999" customHeight="1" x14ac:dyDescent="0.15">
      <c r="B358" s="152"/>
      <c r="D358" s="152"/>
      <c r="E358" s="209"/>
      <c r="F358" s="210"/>
      <c r="G358" s="211"/>
      <c r="H358" s="9"/>
      <c r="I358" s="10"/>
      <c r="J358" s="198">
        <v>150</v>
      </c>
      <c r="K358" s="199" t="s">
        <v>205</v>
      </c>
      <c r="L358" s="200"/>
      <c r="M358" s="200"/>
      <c r="N358" s="200"/>
      <c r="O358" s="200"/>
      <c r="P358" s="201"/>
      <c r="Q358" s="5"/>
      <c r="R358" s="6"/>
      <c r="S358" s="15"/>
      <c r="T358" s="16"/>
      <c r="U358" s="16"/>
      <c r="V358" s="16"/>
      <c r="W358" s="16"/>
      <c r="X358" s="16"/>
      <c r="Y358" s="17"/>
      <c r="Z358" s="152"/>
      <c r="AC358" s="202" t="b">
        <f t="shared" si="6"/>
        <v>0</v>
      </c>
      <c r="AD358" s="195" t="b">
        <f t="shared" si="5"/>
        <v>0</v>
      </c>
    </row>
    <row r="359" spans="1:31" ht="19.899999999999999" customHeight="1" x14ac:dyDescent="0.15">
      <c r="B359" s="152"/>
      <c r="D359" s="152"/>
      <c r="E359" s="209"/>
      <c r="F359" s="210"/>
      <c r="G359" s="211"/>
      <c r="H359" s="9"/>
      <c r="I359" s="10"/>
      <c r="J359" s="198">
        <v>160</v>
      </c>
      <c r="K359" s="199" t="s">
        <v>206</v>
      </c>
      <c r="L359" s="200"/>
      <c r="M359" s="200"/>
      <c r="N359" s="200"/>
      <c r="O359" s="200"/>
      <c r="P359" s="201"/>
      <c r="Q359" s="5"/>
      <c r="R359" s="6"/>
      <c r="S359" s="15"/>
      <c r="T359" s="16"/>
      <c r="U359" s="16"/>
      <c r="V359" s="16"/>
      <c r="W359" s="16"/>
      <c r="X359" s="16"/>
      <c r="Y359" s="17"/>
      <c r="Z359" s="152"/>
      <c r="AC359" s="202" t="b">
        <f t="shared" si="6"/>
        <v>0</v>
      </c>
      <c r="AD359" s="195" t="b">
        <f t="shared" si="5"/>
        <v>0</v>
      </c>
    </row>
    <row r="360" spans="1:31" ht="19.899999999999999" customHeight="1" x14ac:dyDescent="0.15">
      <c r="B360" s="152"/>
      <c r="D360" s="152"/>
      <c r="E360" s="209"/>
      <c r="F360" s="210"/>
      <c r="G360" s="211"/>
      <c r="H360" s="9"/>
      <c r="I360" s="10"/>
      <c r="J360" s="198">
        <v>170</v>
      </c>
      <c r="K360" s="199" t="s">
        <v>207</v>
      </c>
      <c r="L360" s="200"/>
      <c r="M360" s="200"/>
      <c r="N360" s="200"/>
      <c r="O360" s="200"/>
      <c r="P360" s="201"/>
      <c r="Q360" s="5"/>
      <c r="R360" s="6"/>
      <c r="S360" s="15"/>
      <c r="T360" s="16"/>
      <c r="U360" s="16"/>
      <c r="V360" s="16"/>
      <c r="W360" s="16"/>
      <c r="X360" s="16"/>
      <c r="Y360" s="17"/>
      <c r="Z360" s="152"/>
      <c r="AC360" s="202" t="b">
        <f t="shared" si="6"/>
        <v>0</v>
      </c>
      <c r="AD360" s="195" t="b">
        <f t="shared" si="5"/>
        <v>0</v>
      </c>
    </row>
    <row r="361" spans="1:31" ht="19.899999999999999" customHeight="1" x14ac:dyDescent="0.15">
      <c r="B361" s="152"/>
      <c r="D361" s="152"/>
      <c r="E361" s="209"/>
      <c r="F361" s="210"/>
      <c r="G361" s="211"/>
      <c r="H361" s="9"/>
      <c r="I361" s="10"/>
      <c r="J361" s="198">
        <v>180</v>
      </c>
      <c r="K361" s="199" t="s">
        <v>208</v>
      </c>
      <c r="L361" s="200"/>
      <c r="M361" s="200"/>
      <c r="N361" s="200"/>
      <c r="O361" s="200"/>
      <c r="P361" s="201"/>
      <c r="Q361" s="5"/>
      <c r="R361" s="6"/>
      <c r="S361" s="15"/>
      <c r="T361" s="16"/>
      <c r="U361" s="16"/>
      <c r="V361" s="16"/>
      <c r="W361" s="16"/>
      <c r="X361" s="16"/>
      <c r="Y361" s="17"/>
      <c r="Z361" s="152"/>
      <c r="AC361" s="202" t="b">
        <f t="shared" si="6"/>
        <v>0</v>
      </c>
      <c r="AD361" s="195" t="b">
        <f t="shared" si="5"/>
        <v>0</v>
      </c>
    </row>
    <row r="362" spans="1:31" ht="19.899999999999999" customHeight="1" x14ac:dyDescent="0.15">
      <c r="B362" s="152"/>
      <c r="D362" s="152"/>
      <c r="E362" s="209"/>
      <c r="F362" s="210"/>
      <c r="G362" s="211"/>
      <c r="H362" s="9"/>
      <c r="I362" s="10"/>
      <c r="J362" s="198">
        <v>190</v>
      </c>
      <c r="K362" s="199" t="s">
        <v>209</v>
      </c>
      <c r="L362" s="200"/>
      <c r="M362" s="200"/>
      <c r="N362" s="200"/>
      <c r="O362" s="200"/>
      <c r="P362" s="201"/>
      <c r="Q362" s="5"/>
      <c r="R362" s="6"/>
      <c r="S362" s="15"/>
      <c r="T362" s="16"/>
      <c r="U362" s="16"/>
      <c r="V362" s="16"/>
      <c r="W362" s="16"/>
      <c r="X362" s="16"/>
      <c r="Y362" s="17"/>
      <c r="Z362" s="152"/>
      <c r="AC362" s="202" t="b">
        <f t="shared" si="6"/>
        <v>0</v>
      </c>
      <c r="AD362" s="195" t="b">
        <f t="shared" si="5"/>
        <v>0</v>
      </c>
    </row>
    <row r="363" spans="1:31" ht="19.899999999999999" customHeight="1" x14ac:dyDescent="0.15">
      <c r="B363" s="152"/>
      <c r="D363" s="152"/>
      <c r="E363" s="209"/>
      <c r="F363" s="210"/>
      <c r="G363" s="211"/>
      <c r="H363" s="9"/>
      <c r="I363" s="10"/>
      <c r="J363" s="198">
        <v>200</v>
      </c>
      <c r="K363" s="199" t="s">
        <v>210</v>
      </c>
      <c r="L363" s="200"/>
      <c r="M363" s="200"/>
      <c r="N363" s="200"/>
      <c r="O363" s="200"/>
      <c r="P363" s="201"/>
      <c r="Q363" s="5"/>
      <c r="R363" s="6"/>
      <c r="S363" s="15"/>
      <c r="T363" s="16"/>
      <c r="U363" s="16"/>
      <c r="V363" s="16"/>
      <c r="W363" s="16"/>
      <c r="X363" s="16"/>
      <c r="Y363" s="17"/>
      <c r="Z363" s="152"/>
      <c r="AC363" s="202" t="b">
        <f t="shared" si="6"/>
        <v>0</v>
      </c>
      <c r="AD363" s="195" t="b">
        <f t="shared" si="5"/>
        <v>0</v>
      </c>
    </row>
    <row r="364" spans="1:31" ht="19.899999999999999" customHeight="1" x14ac:dyDescent="0.15">
      <c r="B364" s="152"/>
      <c r="D364" s="152"/>
      <c r="E364" s="209"/>
      <c r="F364" s="210"/>
      <c r="G364" s="211"/>
      <c r="H364" s="9"/>
      <c r="I364" s="10"/>
      <c r="J364" s="198">
        <v>210</v>
      </c>
      <c r="K364" s="199" t="s">
        <v>211</v>
      </c>
      <c r="L364" s="200"/>
      <c r="M364" s="200"/>
      <c r="N364" s="200"/>
      <c r="O364" s="200"/>
      <c r="P364" s="201"/>
      <c r="Q364" s="5"/>
      <c r="R364" s="6"/>
      <c r="S364" s="15"/>
      <c r="T364" s="16"/>
      <c r="U364" s="16"/>
      <c r="V364" s="16"/>
      <c r="W364" s="16"/>
      <c r="X364" s="16"/>
      <c r="Y364" s="17"/>
      <c r="Z364" s="152"/>
      <c r="AC364" s="202" t="b">
        <f t="shared" si="6"/>
        <v>0</v>
      </c>
      <c r="AD364" s="195" t="b">
        <f t="shared" si="5"/>
        <v>0</v>
      </c>
    </row>
    <row r="365" spans="1:31" ht="19.899999999999999" customHeight="1" x14ac:dyDescent="0.15">
      <c r="A365" s="188">
        <f>IFERROR(IF(AND($Q365="○", TRIM($S365)=""),1001,0),3)</f>
        <v>0</v>
      </c>
      <c r="B365" s="152"/>
      <c r="D365" s="152"/>
      <c r="E365" s="212"/>
      <c r="F365" s="213"/>
      <c r="G365" s="214"/>
      <c r="H365" s="11"/>
      <c r="I365" s="12"/>
      <c r="J365" s="198">
        <v>999</v>
      </c>
      <c r="K365" s="199" t="s">
        <v>272</v>
      </c>
      <c r="L365" s="200"/>
      <c r="M365" s="200"/>
      <c r="N365" s="200"/>
      <c r="O365" s="200"/>
      <c r="P365" s="201"/>
      <c r="Q365" s="5"/>
      <c r="R365" s="6"/>
      <c r="S365" s="15"/>
      <c r="T365" s="16"/>
      <c r="U365" s="16"/>
      <c r="V365" s="16"/>
      <c r="W365" s="16"/>
      <c r="X365" s="16"/>
      <c r="Y365" s="17"/>
      <c r="Z365" s="152"/>
      <c r="AC365" s="202" t="b">
        <f t="shared" si="6"/>
        <v>0</v>
      </c>
      <c r="AD365" s="195" t="b">
        <f t="shared" si="5"/>
        <v>0</v>
      </c>
    </row>
    <row r="366" spans="1:31" ht="19.899999999999999" customHeight="1" x14ac:dyDescent="0.15">
      <c r="A366" s="188">
        <f>IFERROR(IF($AE366,1001,0),3)</f>
        <v>0</v>
      </c>
      <c r="B366" s="152"/>
      <c r="D366" s="152"/>
      <c r="E366" s="209" t="s">
        <v>269</v>
      </c>
      <c r="F366" s="210"/>
      <c r="G366" s="211"/>
      <c r="H366" s="7"/>
      <c r="I366" s="8"/>
      <c r="J366" s="191">
        <v>10</v>
      </c>
      <c r="K366" s="192" t="s">
        <v>212</v>
      </c>
      <c r="L366" s="193"/>
      <c r="M366" s="193"/>
      <c r="N366" s="193"/>
      <c r="O366" s="193"/>
      <c r="P366" s="194"/>
      <c r="Q366" s="5"/>
      <c r="R366" s="6"/>
      <c r="S366" s="15"/>
      <c r="T366" s="16"/>
      <c r="U366" s="16"/>
      <c r="V366" s="16"/>
      <c r="W366" s="16"/>
      <c r="X366" s="16"/>
      <c r="Y366" s="17"/>
      <c r="Z366" s="152"/>
      <c r="AB366" s="195">
        <f>COUNTIF($Q366:$Q394,"○")</f>
        <v>0</v>
      </c>
      <c r="AC366" s="195" t="b">
        <f>OR(AND(TRIM(H366)&lt;&gt;"",AB366&lt;1),AND(TRIM(H366)="",AB366&gt;0))</f>
        <v>0</v>
      </c>
      <c r="AD366" s="195" t="b">
        <f t="shared" si="5"/>
        <v>0</v>
      </c>
      <c r="AE366" s="195" t="b">
        <f>OR(AC366:AD394)</f>
        <v>0</v>
      </c>
    </row>
    <row r="367" spans="1:31" ht="19.899999999999999" customHeight="1" x14ac:dyDescent="0.15">
      <c r="B367" s="152"/>
      <c r="D367" s="152"/>
      <c r="E367" s="209"/>
      <c r="F367" s="210"/>
      <c r="G367" s="211"/>
      <c r="H367" s="9"/>
      <c r="I367" s="10"/>
      <c r="J367" s="198">
        <v>20</v>
      </c>
      <c r="K367" s="199" t="s">
        <v>213</v>
      </c>
      <c r="L367" s="200"/>
      <c r="M367" s="200"/>
      <c r="N367" s="200"/>
      <c r="O367" s="200"/>
      <c r="P367" s="201"/>
      <c r="Q367" s="5"/>
      <c r="R367" s="6"/>
      <c r="S367" s="15"/>
      <c r="T367" s="16"/>
      <c r="U367" s="16"/>
      <c r="V367" s="16"/>
      <c r="W367" s="16"/>
      <c r="X367" s="16"/>
      <c r="Y367" s="17"/>
      <c r="Z367" s="152"/>
      <c r="AC367" s="202" t="b">
        <f t="shared" si="6"/>
        <v>0</v>
      </c>
      <c r="AD367" s="195" t="b">
        <f t="shared" si="5"/>
        <v>0</v>
      </c>
    </row>
    <row r="368" spans="1:31" ht="19.899999999999999" customHeight="1" x14ac:dyDescent="0.15">
      <c r="B368" s="152"/>
      <c r="D368" s="152"/>
      <c r="E368" s="209"/>
      <c r="F368" s="210"/>
      <c r="G368" s="211"/>
      <c r="H368" s="9"/>
      <c r="I368" s="10"/>
      <c r="J368" s="198">
        <v>30</v>
      </c>
      <c r="K368" s="199" t="s">
        <v>214</v>
      </c>
      <c r="L368" s="200"/>
      <c r="M368" s="200"/>
      <c r="N368" s="200"/>
      <c r="O368" s="200"/>
      <c r="P368" s="201"/>
      <c r="Q368" s="5"/>
      <c r="R368" s="6"/>
      <c r="S368" s="15"/>
      <c r="T368" s="16"/>
      <c r="U368" s="16"/>
      <c r="V368" s="16"/>
      <c r="W368" s="16"/>
      <c r="X368" s="16"/>
      <c r="Y368" s="17"/>
      <c r="Z368" s="152"/>
      <c r="AC368" s="202" t="b">
        <f t="shared" si="6"/>
        <v>0</v>
      </c>
      <c r="AD368" s="195" t="b">
        <f t="shared" si="5"/>
        <v>0</v>
      </c>
    </row>
    <row r="369" spans="2:30" ht="19.899999999999999" customHeight="1" x14ac:dyDescent="0.15">
      <c r="B369" s="152"/>
      <c r="D369" s="152"/>
      <c r="E369" s="209"/>
      <c r="F369" s="210"/>
      <c r="G369" s="211"/>
      <c r="H369" s="9"/>
      <c r="I369" s="10"/>
      <c r="J369" s="198">
        <v>40</v>
      </c>
      <c r="K369" s="199" t="s">
        <v>215</v>
      </c>
      <c r="L369" s="200"/>
      <c r="M369" s="200"/>
      <c r="N369" s="200"/>
      <c r="O369" s="200"/>
      <c r="P369" s="201"/>
      <c r="Q369" s="5"/>
      <c r="R369" s="6"/>
      <c r="S369" s="15"/>
      <c r="T369" s="16"/>
      <c r="U369" s="16"/>
      <c r="V369" s="16"/>
      <c r="W369" s="16"/>
      <c r="X369" s="16"/>
      <c r="Y369" s="17"/>
      <c r="Z369" s="152"/>
      <c r="AC369" s="202" t="b">
        <f t="shared" si="6"/>
        <v>0</v>
      </c>
      <c r="AD369" s="195" t="b">
        <f t="shared" si="5"/>
        <v>0</v>
      </c>
    </row>
    <row r="370" spans="2:30" ht="19.899999999999999" customHeight="1" x14ac:dyDescent="0.15">
      <c r="B370" s="152"/>
      <c r="D370" s="152"/>
      <c r="E370" s="209"/>
      <c r="F370" s="210"/>
      <c r="G370" s="211"/>
      <c r="H370" s="9"/>
      <c r="I370" s="10"/>
      <c r="J370" s="198">
        <v>50</v>
      </c>
      <c r="K370" s="199" t="s">
        <v>216</v>
      </c>
      <c r="L370" s="200"/>
      <c r="M370" s="200"/>
      <c r="N370" s="200"/>
      <c r="O370" s="200"/>
      <c r="P370" s="201"/>
      <c r="Q370" s="5"/>
      <c r="R370" s="6"/>
      <c r="S370" s="15"/>
      <c r="T370" s="16"/>
      <c r="U370" s="16"/>
      <c r="V370" s="16"/>
      <c r="W370" s="16"/>
      <c r="X370" s="16"/>
      <c r="Y370" s="17"/>
      <c r="Z370" s="152"/>
      <c r="AC370" s="202" t="b">
        <f t="shared" si="6"/>
        <v>0</v>
      </c>
      <c r="AD370" s="195" t="b">
        <f t="shared" si="5"/>
        <v>0</v>
      </c>
    </row>
    <row r="371" spans="2:30" ht="19.899999999999999" customHeight="1" x14ac:dyDescent="0.15">
      <c r="B371" s="152"/>
      <c r="D371" s="152"/>
      <c r="E371" s="209"/>
      <c r="F371" s="210"/>
      <c r="G371" s="211"/>
      <c r="H371" s="9"/>
      <c r="I371" s="10"/>
      <c r="J371" s="198">
        <v>60</v>
      </c>
      <c r="K371" s="199" t="s">
        <v>217</v>
      </c>
      <c r="L371" s="200"/>
      <c r="M371" s="200"/>
      <c r="N371" s="200"/>
      <c r="O371" s="200"/>
      <c r="P371" s="201"/>
      <c r="Q371" s="5"/>
      <c r="R371" s="6"/>
      <c r="S371" s="15"/>
      <c r="T371" s="16"/>
      <c r="U371" s="16"/>
      <c r="V371" s="16"/>
      <c r="W371" s="16"/>
      <c r="X371" s="16"/>
      <c r="Y371" s="17"/>
      <c r="Z371" s="152"/>
      <c r="AC371" s="202" t="b">
        <f t="shared" si="6"/>
        <v>0</v>
      </c>
      <c r="AD371" s="195" t="b">
        <f t="shared" si="5"/>
        <v>0</v>
      </c>
    </row>
    <row r="372" spans="2:30" ht="19.899999999999999" customHeight="1" x14ac:dyDescent="0.15">
      <c r="B372" s="152"/>
      <c r="D372" s="152"/>
      <c r="E372" s="209"/>
      <c r="F372" s="210"/>
      <c r="G372" s="211"/>
      <c r="H372" s="9"/>
      <c r="I372" s="10"/>
      <c r="J372" s="198">
        <v>70</v>
      </c>
      <c r="K372" s="199" t="s">
        <v>218</v>
      </c>
      <c r="L372" s="200"/>
      <c r="M372" s="200"/>
      <c r="N372" s="200"/>
      <c r="O372" s="200"/>
      <c r="P372" s="201"/>
      <c r="Q372" s="5"/>
      <c r="R372" s="6"/>
      <c r="S372" s="15"/>
      <c r="T372" s="16"/>
      <c r="U372" s="16"/>
      <c r="V372" s="16"/>
      <c r="W372" s="16"/>
      <c r="X372" s="16"/>
      <c r="Y372" s="17"/>
      <c r="Z372" s="152"/>
      <c r="AC372" s="202" t="b">
        <f t="shared" si="6"/>
        <v>0</v>
      </c>
      <c r="AD372" s="195" t="b">
        <f t="shared" si="5"/>
        <v>0</v>
      </c>
    </row>
    <row r="373" spans="2:30" ht="19.899999999999999" customHeight="1" x14ac:dyDescent="0.15">
      <c r="B373" s="152"/>
      <c r="D373" s="152"/>
      <c r="E373" s="209"/>
      <c r="F373" s="210"/>
      <c r="G373" s="211"/>
      <c r="H373" s="9"/>
      <c r="I373" s="10"/>
      <c r="J373" s="198">
        <v>80</v>
      </c>
      <c r="K373" s="199" t="s">
        <v>219</v>
      </c>
      <c r="L373" s="200"/>
      <c r="M373" s="200"/>
      <c r="N373" s="200"/>
      <c r="O373" s="200"/>
      <c r="P373" s="201"/>
      <c r="Q373" s="5"/>
      <c r="R373" s="6"/>
      <c r="S373" s="15"/>
      <c r="T373" s="16"/>
      <c r="U373" s="16"/>
      <c r="V373" s="16"/>
      <c r="W373" s="16"/>
      <c r="X373" s="16"/>
      <c r="Y373" s="17"/>
      <c r="Z373" s="152"/>
      <c r="AC373" s="202" t="b">
        <f t="shared" si="6"/>
        <v>0</v>
      </c>
      <c r="AD373" s="195" t="b">
        <f t="shared" si="5"/>
        <v>0</v>
      </c>
    </row>
    <row r="374" spans="2:30" ht="19.899999999999999" customHeight="1" x14ac:dyDescent="0.15">
      <c r="B374" s="152"/>
      <c r="D374" s="152"/>
      <c r="E374" s="209"/>
      <c r="F374" s="210"/>
      <c r="G374" s="211"/>
      <c r="H374" s="9"/>
      <c r="I374" s="10"/>
      <c r="J374" s="198">
        <v>90</v>
      </c>
      <c r="K374" s="199" t="s">
        <v>220</v>
      </c>
      <c r="L374" s="200"/>
      <c r="M374" s="200"/>
      <c r="N374" s="200"/>
      <c r="O374" s="200"/>
      <c r="P374" s="201"/>
      <c r="Q374" s="5"/>
      <c r="R374" s="6"/>
      <c r="S374" s="15"/>
      <c r="T374" s="16"/>
      <c r="U374" s="16"/>
      <c r="V374" s="16"/>
      <c r="W374" s="16"/>
      <c r="X374" s="16"/>
      <c r="Y374" s="17"/>
      <c r="Z374" s="152"/>
      <c r="AC374" s="202" t="b">
        <f t="shared" si="6"/>
        <v>0</v>
      </c>
      <c r="AD374" s="195" t="b">
        <f t="shared" si="5"/>
        <v>0</v>
      </c>
    </row>
    <row r="375" spans="2:30" ht="19.899999999999999" customHeight="1" x14ac:dyDescent="0.15">
      <c r="B375" s="152"/>
      <c r="D375" s="152"/>
      <c r="E375" s="209"/>
      <c r="F375" s="210"/>
      <c r="G375" s="211"/>
      <c r="H375" s="9"/>
      <c r="I375" s="10"/>
      <c r="J375" s="198">
        <v>100</v>
      </c>
      <c r="K375" s="199" t="s">
        <v>221</v>
      </c>
      <c r="L375" s="200"/>
      <c r="M375" s="200"/>
      <c r="N375" s="200"/>
      <c r="O375" s="200"/>
      <c r="P375" s="201"/>
      <c r="Q375" s="5"/>
      <c r="R375" s="6"/>
      <c r="S375" s="15"/>
      <c r="T375" s="16"/>
      <c r="U375" s="16"/>
      <c r="V375" s="16"/>
      <c r="W375" s="16"/>
      <c r="X375" s="16"/>
      <c r="Y375" s="17"/>
      <c r="Z375" s="152"/>
      <c r="AC375" s="202" t="b">
        <f t="shared" si="6"/>
        <v>0</v>
      </c>
      <c r="AD375" s="195" t="b">
        <f t="shared" si="5"/>
        <v>0</v>
      </c>
    </row>
    <row r="376" spans="2:30" ht="19.899999999999999" customHeight="1" x14ac:dyDescent="0.15">
      <c r="B376" s="152"/>
      <c r="D376" s="152"/>
      <c r="E376" s="209"/>
      <c r="F376" s="210"/>
      <c r="G376" s="211"/>
      <c r="H376" s="9"/>
      <c r="I376" s="10"/>
      <c r="J376" s="198">
        <v>110</v>
      </c>
      <c r="K376" s="199" t="s">
        <v>222</v>
      </c>
      <c r="L376" s="200"/>
      <c r="M376" s="200"/>
      <c r="N376" s="200"/>
      <c r="O376" s="200"/>
      <c r="P376" s="201"/>
      <c r="Q376" s="5"/>
      <c r="R376" s="6"/>
      <c r="S376" s="15"/>
      <c r="T376" s="16"/>
      <c r="U376" s="16"/>
      <c r="V376" s="16"/>
      <c r="W376" s="16"/>
      <c r="X376" s="16"/>
      <c r="Y376" s="17"/>
      <c r="Z376" s="152"/>
      <c r="AC376" s="202" t="b">
        <f t="shared" si="6"/>
        <v>0</v>
      </c>
      <c r="AD376" s="195" t="b">
        <f t="shared" si="5"/>
        <v>0</v>
      </c>
    </row>
    <row r="377" spans="2:30" ht="19.899999999999999" customHeight="1" x14ac:dyDescent="0.15">
      <c r="B377" s="152"/>
      <c r="D377" s="152"/>
      <c r="E377" s="209"/>
      <c r="F377" s="210"/>
      <c r="G377" s="211"/>
      <c r="H377" s="9"/>
      <c r="I377" s="10"/>
      <c r="J377" s="198">
        <v>120</v>
      </c>
      <c r="K377" s="199" t="s">
        <v>223</v>
      </c>
      <c r="L377" s="200"/>
      <c r="M377" s="200"/>
      <c r="N377" s="200"/>
      <c r="O377" s="200"/>
      <c r="P377" s="201"/>
      <c r="Q377" s="5"/>
      <c r="R377" s="6"/>
      <c r="S377" s="15"/>
      <c r="T377" s="16"/>
      <c r="U377" s="16"/>
      <c r="V377" s="16"/>
      <c r="W377" s="16"/>
      <c r="X377" s="16"/>
      <c r="Y377" s="17"/>
      <c r="Z377" s="152"/>
      <c r="AC377" s="202" t="b">
        <f t="shared" si="6"/>
        <v>0</v>
      </c>
      <c r="AD377" s="195" t="b">
        <f t="shared" si="5"/>
        <v>0</v>
      </c>
    </row>
    <row r="378" spans="2:30" ht="19.899999999999999" customHeight="1" x14ac:dyDescent="0.15">
      <c r="B378" s="152"/>
      <c r="D378" s="152"/>
      <c r="E378" s="209"/>
      <c r="F378" s="210"/>
      <c r="G378" s="211"/>
      <c r="H378" s="9"/>
      <c r="I378" s="10"/>
      <c r="J378" s="198">
        <v>130</v>
      </c>
      <c r="K378" s="199" t="s">
        <v>224</v>
      </c>
      <c r="L378" s="200"/>
      <c r="M378" s="200"/>
      <c r="N378" s="200"/>
      <c r="O378" s="200"/>
      <c r="P378" s="201"/>
      <c r="Q378" s="5"/>
      <c r="R378" s="6"/>
      <c r="S378" s="15"/>
      <c r="T378" s="16"/>
      <c r="U378" s="16"/>
      <c r="V378" s="16"/>
      <c r="W378" s="16"/>
      <c r="X378" s="16"/>
      <c r="Y378" s="17"/>
      <c r="Z378" s="152"/>
      <c r="AC378" s="202" t="b">
        <f t="shared" si="6"/>
        <v>0</v>
      </c>
      <c r="AD378" s="195" t="b">
        <f t="shared" si="5"/>
        <v>0</v>
      </c>
    </row>
    <row r="379" spans="2:30" ht="19.899999999999999" customHeight="1" x14ac:dyDescent="0.15">
      <c r="B379" s="152"/>
      <c r="D379" s="152"/>
      <c r="E379" s="209"/>
      <c r="F379" s="210"/>
      <c r="G379" s="211"/>
      <c r="H379" s="9"/>
      <c r="I379" s="10"/>
      <c r="J379" s="198">
        <v>140</v>
      </c>
      <c r="K379" s="199" t="s">
        <v>225</v>
      </c>
      <c r="L379" s="200"/>
      <c r="M379" s="200"/>
      <c r="N379" s="200"/>
      <c r="O379" s="200"/>
      <c r="P379" s="201"/>
      <c r="Q379" s="5"/>
      <c r="R379" s="6"/>
      <c r="S379" s="15"/>
      <c r="T379" s="16"/>
      <c r="U379" s="16"/>
      <c r="V379" s="16"/>
      <c r="W379" s="16"/>
      <c r="X379" s="16"/>
      <c r="Y379" s="17"/>
      <c r="Z379" s="152"/>
      <c r="AC379" s="202" t="b">
        <f t="shared" si="6"/>
        <v>0</v>
      </c>
      <c r="AD379" s="195" t="b">
        <f t="shared" si="5"/>
        <v>0</v>
      </c>
    </row>
    <row r="380" spans="2:30" ht="19.899999999999999" customHeight="1" x14ac:dyDescent="0.15">
      <c r="B380" s="152"/>
      <c r="D380" s="152"/>
      <c r="E380" s="209"/>
      <c r="F380" s="210"/>
      <c r="G380" s="211"/>
      <c r="H380" s="9"/>
      <c r="I380" s="10"/>
      <c r="J380" s="198">
        <v>150</v>
      </c>
      <c r="K380" s="199" t="s">
        <v>226</v>
      </c>
      <c r="L380" s="200"/>
      <c r="M380" s="200"/>
      <c r="N380" s="200"/>
      <c r="O380" s="200"/>
      <c r="P380" s="201"/>
      <c r="Q380" s="5"/>
      <c r="R380" s="6"/>
      <c r="S380" s="15"/>
      <c r="T380" s="16"/>
      <c r="U380" s="16"/>
      <c r="V380" s="16"/>
      <c r="W380" s="16"/>
      <c r="X380" s="16"/>
      <c r="Y380" s="17"/>
      <c r="Z380" s="152"/>
      <c r="AC380" s="202" t="b">
        <f t="shared" si="6"/>
        <v>0</v>
      </c>
      <c r="AD380" s="195" t="b">
        <f t="shared" si="5"/>
        <v>0</v>
      </c>
    </row>
    <row r="381" spans="2:30" ht="19.899999999999999" customHeight="1" x14ac:dyDescent="0.15">
      <c r="B381" s="152"/>
      <c r="D381" s="152"/>
      <c r="E381" s="209"/>
      <c r="F381" s="210"/>
      <c r="G381" s="211"/>
      <c r="H381" s="9"/>
      <c r="I381" s="10"/>
      <c r="J381" s="198">
        <v>160</v>
      </c>
      <c r="K381" s="199" t="s">
        <v>227</v>
      </c>
      <c r="L381" s="200"/>
      <c r="M381" s="200"/>
      <c r="N381" s="200"/>
      <c r="O381" s="200"/>
      <c r="P381" s="201"/>
      <c r="Q381" s="5"/>
      <c r="R381" s="6"/>
      <c r="S381" s="15"/>
      <c r="T381" s="16"/>
      <c r="U381" s="16"/>
      <c r="V381" s="16"/>
      <c r="W381" s="16"/>
      <c r="X381" s="16"/>
      <c r="Y381" s="17"/>
      <c r="Z381" s="152"/>
      <c r="AC381" s="202" t="b">
        <f t="shared" si="6"/>
        <v>0</v>
      </c>
      <c r="AD381" s="195" t="b">
        <f t="shared" si="5"/>
        <v>0</v>
      </c>
    </row>
    <row r="382" spans="2:30" ht="19.899999999999999" customHeight="1" x14ac:dyDescent="0.15">
      <c r="B382" s="152"/>
      <c r="D382" s="152"/>
      <c r="E382" s="209"/>
      <c r="F382" s="210"/>
      <c r="G382" s="211"/>
      <c r="H382" s="9"/>
      <c r="I382" s="10"/>
      <c r="J382" s="198">
        <v>170</v>
      </c>
      <c r="K382" s="199" t="s">
        <v>228</v>
      </c>
      <c r="L382" s="200"/>
      <c r="M382" s="200"/>
      <c r="N382" s="200"/>
      <c r="O382" s="200"/>
      <c r="P382" s="201"/>
      <c r="Q382" s="5"/>
      <c r="R382" s="6"/>
      <c r="S382" s="15"/>
      <c r="T382" s="16"/>
      <c r="U382" s="16"/>
      <c r="V382" s="16"/>
      <c r="W382" s="16"/>
      <c r="X382" s="16"/>
      <c r="Y382" s="17"/>
      <c r="Z382" s="152"/>
      <c r="AC382" s="202" t="b">
        <f t="shared" si="6"/>
        <v>0</v>
      </c>
      <c r="AD382" s="195" t="b">
        <f t="shared" si="5"/>
        <v>0</v>
      </c>
    </row>
    <row r="383" spans="2:30" ht="19.899999999999999" customHeight="1" x14ac:dyDescent="0.15">
      <c r="B383" s="152"/>
      <c r="D383" s="152"/>
      <c r="E383" s="209"/>
      <c r="F383" s="210"/>
      <c r="G383" s="211"/>
      <c r="H383" s="9"/>
      <c r="I383" s="10"/>
      <c r="J383" s="198">
        <v>180</v>
      </c>
      <c r="K383" s="199" t="s">
        <v>229</v>
      </c>
      <c r="L383" s="200"/>
      <c r="M383" s="200"/>
      <c r="N383" s="200"/>
      <c r="O383" s="200"/>
      <c r="P383" s="201"/>
      <c r="Q383" s="5"/>
      <c r="R383" s="6"/>
      <c r="S383" s="15"/>
      <c r="T383" s="16"/>
      <c r="U383" s="16"/>
      <c r="V383" s="16"/>
      <c r="W383" s="16"/>
      <c r="X383" s="16"/>
      <c r="Y383" s="17"/>
      <c r="Z383" s="152"/>
      <c r="AC383" s="202" t="b">
        <f t="shared" si="6"/>
        <v>0</v>
      </c>
      <c r="AD383" s="195" t="b">
        <f t="shared" si="5"/>
        <v>0</v>
      </c>
    </row>
    <row r="384" spans="2:30" ht="19.899999999999999" customHeight="1" x14ac:dyDescent="0.15">
      <c r="B384" s="152"/>
      <c r="D384" s="152"/>
      <c r="E384" s="209"/>
      <c r="F384" s="210"/>
      <c r="G384" s="211"/>
      <c r="H384" s="9"/>
      <c r="I384" s="10"/>
      <c r="J384" s="198">
        <v>190</v>
      </c>
      <c r="K384" s="199" t="s">
        <v>230</v>
      </c>
      <c r="L384" s="200"/>
      <c r="M384" s="200"/>
      <c r="N384" s="200"/>
      <c r="O384" s="200"/>
      <c r="P384" s="201"/>
      <c r="Q384" s="5"/>
      <c r="R384" s="6"/>
      <c r="S384" s="15"/>
      <c r="T384" s="16"/>
      <c r="U384" s="16"/>
      <c r="V384" s="16"/>
      <c r="W384" s="16"/>
      <c r="X384" s="16"/>
      <c r="Y384" s="17"/>
      <c r="Z384" s="152"/>
      <c r="AC384" s="202" t="b">
        <f t="shared" si="6"/>
        <v>0</v>
      </c>
      <c r="AD384" s="195" t="b">
        <f t="shared" si="5"/>
        <v>0</v>
      </c>
    </row>
    <row r="385" spans="1:30" ht="19.899999999999999" customHeight="1" x14ac:dyDescent="0.15">
      <c r="B385" s="152"/>
      <c r="D385" s="152"/>
      <c r="E385" s="209"/>
      <c r="F385" s="210"/>
      <c r="G385" s="211"/>
      <c r="H385" s="9"/>
      <c r="I385" s="10"/>
      <c r="J385" s="198">
        <v>200</v>
      </c>
      <c r="K385" s="199" t="s">
        <v>231</v>
      </c>
      <c r="L385" s="200"/>
      <c r="M385" s="200"/>
      <c r="N385" s="200"/>
      <c r="O385" s="200"/>
      <c r="P385" s="201"/>
      <c r="Q385" s="5"/>
      <c r="R385" s="6"/>
      <c r="S385" s="15"/>
      <c r="T385" s="16"/>
      <c r="U385" s="16"/>
      <c r="V385" s="16"/>
      <c r="W385" s="16"/>
      <c r="X385" s="16"/>
      <c r="Y385" s="17"/>
      <c r="Z385" s="152"/>
      <c r="AC385" s="202" t="b">
        <f t="shared" si="6"/>
        <v>0</v>
      </c>
      <c r="AD385" s="195" t="b">
        <f t="shared" si="5"/>
        <v>0</v>
      </c>
    </row>
    <row r="386" spans="1:30" ht="19.899999999999999" customHeight="1" x14ac:dyDescent="0.15">
      <c r="B386" s="152"/>
      <c r="D386" s="152"/>
      <c r="E386" s="209"/>
      <c r="F386" s="210"/>
      <c r="G386" s="211"/>
      <c r="H386" s="9"/>
      <c r="I386" s="10"/>
      <c r="J386" s="198">
        <v>210</v>
      </c>
      <c r="K386" s="199" t="s">
        <v>232</v>
      </c>
      <c r="L386" s="200"/>
      <c r="M386" s="200"/>
      <c r="N386" s="200"/>
      <c r="O386" s="200"/>
      <c r="P386" s="201"/>
      <c r="Q386" s="5"/>
      <c r="R386" s="6"/>
      <c r="S386" s="15"/>
      <c r="T386" s="16"/>
      <c r="U386" s="16"/>
      <c r="V386" s="16"/>
      <c r="W386" s="16"/>
      <c r="X386" s="16"/>
      <c r="Y386" s="17"/>
      <c r="Z386" s="152"/>
      <c r="AC386" s="202" t="b">
        <f t="shared" si="6"/>
        <v>0</v>
      </c>
      <c r="AD386" s="195" t="b">
        <f t="shared" si="5"/>
        <v>0</v>
      </c>
    </row>
    <row r="387" spans="1:30" ht="19.899999999999999" customHeight="1" x14ac:dyDescent="0.15">
      <c r="B387" s="152"/>
      <c r="D387" s="152"/>
      <c r="E387" s="209"/>
      <c r="F387" s="210"/>
      <c r="G387" s="211"/>
      <c r="H387" s="9"/>
      <c r="I387" s="10"/>
      <c r="J387" s="198">
        <v>220</v>
      </c>
      <c r="K387" s="199" t="s">
        <v>233</v>
      </c>
      <c r="L387" s="200"/>
      <c r="M387" s="200"/>
      <c r="N387" s="200"/>
      <c r="O387" s="200"/>
      <c r="P387" s="201"/>
      <c r="Q387" s="5"/>
      <c r="R387" s="6"/>
      <c r="S387" s="15"/>
      <c r="T387" s="16"/>
      <c r="U387" s="16"/>
      <c r="V387" s="16"/>
      <c r="W387" s="16"/>
      <c r="X387" s="16"/>
      <c r="Y387" s="17"/>
      <c r="Z387" s="152"/>
      <c r="AC387" s="202" t="b">
        <f t="shared" si="6"/>
        <v>0</v>
      </c>
      <c r="AD387" s="195" t="b">
        <f t="shared" si="5"/>
        <v>0</v>
      </c>
    </row>
    <row r="388" spans="1:30" ht="19.899999999999999" customHeight="1" x14ac:dyDescent="0.15">
      <c r="B388" s="152"/>
      <c r="D388" s="152"/>
      <c r="E388" s="209"/>
      <c r="F388" s="210"/>
      <c r="G388" s="211"/>
      <c r="H388" s="9"/>
      <c r="I388" s="10"/>
      <c r="J388" s="198">
        <v>230</v>
      </c>
      <c r="K388" s="199" t="s">
        <v>234</v>
      </c>
      <c r="L388" s="200"/>
      <c r="M388" s="200"/>
      <c r="N388" s="200"/>
      <c r="O388" s="200"/>
      <c r="P388" s="201"/>
      <c r="Q388" s="5"/>
      <c r="R388" s="6"/>
      <c r="S388" s="15"/>
      <c r="T388" s="16"/>
      <c r="U388" s="16"/>
      <c r="V388" s="16"/>
      <c r="W388" s="16"/>
      <c r="X388" s="16"/>
      <c r="Y388" s="17"/>
      <c r="Z388" s="152"/>
      <c r="AC388" s="202" t="b">
        <f t="shared" si="6"/>
        <v>0</v>
      </c>
      <c r="AD388" s="195" t="b">
        <f t="shared" ref="AD388:AD394" si="7">AND(Q388&lt;&gt;"○",TRIM(S388)&lt;&gt;"")</f>
        <v>0</v>
      </c>
    </row>
    <row r="389" spans="1:30" ht="19.899999999999999" customHeight="1" x14ac:dyDescent="0.15">
      <c r="B389" s="152"/>
      <c r="D389" s="152"/>
      <c r="E389" s="209"/>
      <c r="F389" s="210"/>
      <c r="G389" s="211"/>
      <c r="H389" s="9"/>
      <c r="I389" s="10"/>
      <c r="J389" s="198">
        <v>240</v>
      </c>
      <c r="K389" s="199" t="s">
        <v>235</v>
      </c>
      <c r="L389" s="200"/>
      <c r="M389" s="200"/>
      <c r="N389" s="200"/>
      <c r="O389" s="200"/>
      <c r="P389" s="201"/>
      <c r="Q389" s="5"/>
      <c r="R389" s="6"/>
      <c r="S389" s="15"/>
      <c r="T389" s="16"/>
      <c r="U389" s="16"/>
      <c r="V389" s="16"/>
      <c r="W389" s="16"/>
      <c r="X389" s="16"/>
      <c r="Y389" s="17"/>
      <c r="Z389" s="152"/>
      <c r="AC389" s="202" t="b">
        <f t="shared" si="6"/>
        <v>0</v>
      </c>
      <c r="AD389" s="195" t="b">
        <f t="shared" si="7"/>
        <v>0</v>
      </c>
    </row>
    <row r="390" spans="1:30" ht="19.899999999999999" customHeight="1" x14ac:dyDescent="0.15">
      <c r="B390" s="152"/>
      <c r="D390" s="152"/>
      <c r="E390" s="209"/>
      <c r="F390" s="210"/>
      <c r="G390" s="211"/>
      <c r="H390" s="9"/>
      <c r="I390" s="10"/>
      <c r="J390" s="198">
        <v>250</v>
      </c>
      <c r="K390" s="199" t="s">
        <v>236</v>
      </c>
      <c r="L390" s="200"/>
      <c r="M390" s="200"/>
      <c r="N390" s="200"/>
      <c r="O390" s="200"/>
      <c r="P390" s="201"/>
      <c r="Q390" s="5"/>
      <c r="R390" s="6"/>
      <c r="S390" s="15"/>
      <c r="T390" s="16"/>
      <c r="U390" s="16"/>
      <c r="V390" s="16"/>
      <c r="W390" s="16"/>
      <c r="X390" s="16"/>
      <c r="Y390" s="17"/>
      <c r="Z390" s="152"/>
      <c r="AC390" s="202" t="b">
        <f t="shared" si="6"/>
        <v>0</v>
      </c>
      <c r="AD390" s="195" t="b">
        <f t="shared" si="7"/>
        <v>0</v>
      </c>
    </row>
    <row r="391" spans="1:30" ht="19.899999999999999" customHeight="1" x14ac:dyDescent="0.15">
      <c r="B391" s="152"/>
      <c r="D391" s="152"/>
      <c r="E391" s="209"/>
      <c r="F391" s="210"/>
      <c r="G391" s="211"/>
      <c r="H391" s="9"/>
      <c r="I391" s="10"/>
      <c r="J391" s="198">
        <v>260</v>
      </c>
      <c r="K391" s="199" t="s">
        <v>237</v>
      </c>
      <c r="L391" s="200"/>
      <c r="M391" s="200"/>
      <c r="N391" s="200"/>
      <c r="O391" s="200"/>
      <c r="P391" s="201"/>
      <c r="Q391" s="5"/>
      <c r="R391" s="6"/>
      <c r="S391" s="15"/>
      <c r="T391" s="16"/>
      <c r="U391" s="16"/>
      <c r="V391" s="16"/>
      <c r="W391" s="16"/>
      <c r="X391" s="16"/>
      <c r="Y391" s="17"/>
      <c r="Z391" s="152"/>
      <c r="AC391" s="202" t="b">
        <f t="shared" si="6"/>
        <v>0</v>
      </c>
      <c r="AD391" s="195" t="b">
        <f t="shared" si="7"/>
        <v>0</v>
      </c>
    </row>
    <row r="392" spans="1:30" ht="19.899999999999999" customHeight="1" x14ac:dyDescent="0.15">
      <c r="B392" s="152"/>
      <c r="D392" s="152"/>
      <c r="E392" s="209"/>
      <c r="F392" s="210"/>
      <c r="G392" s="211"/>
      <c r="H392" s="9"/>
      <c r="I392" s="10"/>
      <c r="J392" s="198">
        <v>270</v>
      </c>
      <c r="K392" s="199" t="s">
        <v>238</v>
      </c>
      <c r="L392" s="200"/>
      <c r="M392" s="200"/>
      <c r="N392" s="200"/>
      <c r="O392" s="200"/>
      <c r="P392" s="201"/>
      <c r="Q392" s="5"/>
      <c r="R392" s="6"/>
      <c r="S392" s="15"/>
      <c r="T392" s="16"/>
      <c r="U392" s="16"/>
      <c r="V392" s="16"/>
      <c r="W392" s="16"/>
      <c r="X392" s="16"/>
      <c r="Y392" s="17"/>
      <c r="Z392" s="152"/>
      <c r="AC392" s="202" t="b">
        <f t="shared" si="6"/>
        <v>0</v>
      </c>
      <c r="AD392" s="195" t="b">
        <f t="shared" si="7"/>
        <v>0</v>
      </c>
    </row>
    <row r="393" spans="1:30" ht="19.899999999999999" customHeight="1" x14ac:dyDescent="0.15">
      <c r="B393" s="152"/>
      <c r="D393" s="152"/>
      <c r="E393" s="209"/>
      <c r="F393" s="210"/>
      <c r="G393" s="211"/>
      <c r="H393" s="9"/>
      <c r="I393" s="10"/>
      <c r="J393" s="198">
        <v>280</v>
      </c>
      <c r="K393" s="199" t="s">
        <v>239</v>
      </c>
      <c r="L393" s="200"/>
      <c r="M393" s="200"/>
      <c r="N393" s="200"/>
      <c r="O393" s="200"/>
      <c r="P393" s="201"/>
      <c r="Q393" s="5"/>
      <c r="R393" s="6"/>
      <c r="S393" s="15"/>
      <c r="T393" s="16"/>
      <c r="U393" s="16"/>
      <c r="V393" s="16"/>
      <c r="W393" s="16"/>
      <c r="X393" s="16"/>
      <c r="Y393" s="17"/>
      <c r="Z393" s="152"/>
      <c r="AC393" s="202" t="b">
        <f t="shared" si="6"/>
        <v>0</v>
      </c>
      <c r="AD393" s="195" t="b">
        <f t="shared" si="7"/>
        <v>0</v>
      </c>
    </row>
    <row r="394" spans="1:30" ht="19.899999999999999" customHeight="1" x14ac:dyDescent="0.15">
      <c r="A394" s="188">
        <f>IFERROR(IF(AND($Q394="○", TRIM($S394)=""),1001,0),3)</f>
        <v>0</v>
      </c>
      <c r="B394" s="152"/>
      <c r="D394" s="152"/>
      <c r="E394" s="215"/>
      <c r="F394" s="216"/>
      <c r="G394" s="217"/>
      <c r="H394" s="34"/>
      <c r="I394" s="35"/>
      <c r="J394" s="218">
        <v>999</v>
      </c>
      <c r="K394" s="219" t="s">
        <v>272</v>
      </c>
      <c r="L394" s="220"/>
      <c r="M394" s="220"/>
      <c r="N394" s="220"/>
      <c r="O394" s="220"/>
      <c r="P394" s="221"/>
      <c r="Q394" s="36"/>
      <c r="R394" s="37"/>
      <c r="S394" s="43"/>
      <c r="T394" s="44"/>
      <c r="U394" s="44"/>
      <c r="V394" s="44"/>
      <c r="W394" s="44"/>
      <c r="X394" s="44"/>
      <c r="Y394" s="45"/>
      <c r="Z394" s="152"/>
      <c r="AC394" s="202" t="b">
        <f t="shared" si="6"/>
        <v>0</v>
      </c>
      <c r="AD394" s="195" t="b">
        <f t="shared" si="7"/>
        <v>0</v>
      </c>
    </row>
    <row r="395" spans="1:30" ht="19.899999999999999" customHeight="1" x14ac:dyDescent="0.15">
      <c r="B395" s="152"/>
      <c r="Z395" s="152"/>
    </row>
    <row r="396" spans="1:30" ht="19.899999999999999" customHeight="1" x14ac:dyDescent="0.15">
      <c r="B396" s="152"/>
      <c r="C396" s="157"/>
      <c r="D396" s="158"/>
      <c r="E396" s="158"/>
      <c r="F396" s="158"/>
      <c r="G396" s="158"/>
      <c r="H396" s="158"/>
      <c r="I396" s="158"/>
      <c r="J396" s="158"/>
      <c r="K396" s="158"/>
      <c r="L396" s="158"/>
      <c r="M396" s="158"/>
      <c r="N396" s="158"/>
      <c r="O396" s="158"/>
      <c r="P396" s="158"/>
      <c r="Q396" s="158"/>
      <c r="R396" s="158"/>
      <c r="S396" s="158"/>
      <c r="T396" s="158"/>
      <c r="U396" s="158"/>
      <c r="V396" s="158"/>
      <c r="W396" s="158"/>
      <c r="X396" s="158"/>
      <c r="Y396" s="158"/>
      <c r="Z396" s="222"/>
    </row>
    <row r="397" spans="1:30" ht="19.899999999999999" customHeight="1" x14ac:dyDescent="0.15"/>
    <row r="398" spans="1:30" ht="19.899999999999999" customHeight="1" x14ac:dyDescent="0.15">
      <c r="A398" s="79"/>
    </row>
    <row r="399" spans="1:30" ht="20.100000000000001" customHeight="1" x14ac:dyDescent="0.15">
      <c r="C399" s="96" t="s">
        <v>273</v>
      </c>
      <c r="D399" s="97"/>
      <c r="E399" s="97"/>
      <c r="F399" s="97"/>
      <c r="G399" s="97"/>
      <c r="H399" s="98"/>
      <c r="W399" s="158"/>
      <c r="X399" s="158"/>
      <c r="Y399" s="158"/>
      <c r="Z399" s="158"/>
    </row>
    <row r="400" spans="1:30" ht="15.75" customHeight="1" x14ac:dyDescent="0.15">
      <c r="C400" s="120"/>
      <c r="D400" s="104"/>
      <c r="I400" s="223"/>
      <c r="J400" s="223"/>
      <c r="K400" s="223"/>
      <c r="L400" s="223"/>
      <c r="M400" s="223"/>
      <c r="N400" s="223"/>
      <c r="O400" s="223"/>
      <c r="P400" s="223"/>
      <c r="Q400" s="223"/>
      <c r="R400" s="223"/>
      <c r="S400" s="223"/>
      <c r="T400" s="223"/>
      <c r="U400" s="223"/>
      <c r="V400" s="223"/>
      <c r="Z400" s="224"/>
    </row>
    <row r="401" spans="1:27" ht="20.100000000000001" customHeight="1" x14ac:dyDescent="0.15">
      <c r="C401" s="120"/>
      <c r="D401" s="225" t="s">
        <v>274</v>
      </c>
      <c r="Z401" s="152"/>
    </row>
    <row r="402" spans="1:27" ht="30" customHeight="1" x14ac:dyDescent="0.15">
      <c r="A402" s="84"/>
      <c r="B402" s="84"/>
      <c r="C402" s="226"/>
      <c r="D402" s="227" t="s">
        <v>275</v>
      </c>
      <c r="E402" s="228"/>
      <c r="F402" s="228"/>
      <c r="G402" s="228"/>
      <c r="H402" s="228"/>
      <c r="I402" s="228"/>
      <c r="J402" s="228"/>
      <c r="K402" s="228"/>
      <c r="L402" s="228"/>
      <c r="M402" s="228"/>
      <c r="N402" s="228"/>
      <c r="O402" s="229"/>
      <c r="P402" s="230" t="str">
        <f>"許可等年月日(期間)
" &amp; 日付例</f>
        <v>許可等年月日(期間)
例)2024/4/1、R6/4/1</v>
      </c>
      <c r="Q402" s="231"/>
      <c r="R402" s="231"/>
      <c r="S402" s="231"/>
      <c r="T402" s="231"/>
      <c r="U402" s="232"/>
      <c r="V402" s="233" t="s">
        <v>276</v>
      </c>
      <c r="W402" s="233"/>
      <c r="X402" s="233"/>
      <c r="Y402" s="234"/>
      <c r="Z402" s="152"/>
    </row>
    <row r="403" spans="1:27" ht="20.100000000000001" customHeight="1" x14ac:dyDescent="0.15">
      <c r="A403" s="84"/>
      <c r="B403" s="84"/>
      <c r="C403" s="226"/>
      <c r="D403" s="50"/>
      <c r="E403" s="39"/>
      <c r="F403" s="39"/>
      <c r="G403" s="39"/>
      <c r="H403" s="39"/>
      <c r="I403" s="39"/>
      <c r="J403" s="39"/>
      <c r="K403" s="39"/>
      <c r="L403" s="39"/>
      <c r="M403" s="39"/>
      <c r="N403" s="39"/>
      <c r="O403" s="51"/>
      <c r="P403" s="41"/>
      <c r="Q403" s="42"/>
      <c r="R403" s="235" t="s">
        <v>295</v>
      </c>
      <c r="S403" s="41"/>
      <c r="T403" s="42"/>
      <c r="U403" s="236" t="s">
        <v>296</v>
      </c>
      <c r="V403" s="38"/>
      <c r="W403" s="39"/>
      <c r="X403" s="39"/>
      <c r="Y403" s="40"/>
      <c r="Z403" s="152"/>
    </row>
    <row r="404" spans="1:27" ht="20.100000000000001" customHeight="1" x14ac:dyDescent="0.15">
      <c r="A404" s="84"/>
      <c r="B404" s="84"/>
      <c r="C404" s="226"/>
      <c r="D404" s="52"/>
      <c r="E404" s="16"/>
      <c r="F404" s="16"/>
      <c r="G404" s="16"/>
      <c r="H404" s="16"/>
      <c r="I404" s="16"/>
      <c r="J404" s="16"/>
      <c r="K404" s="16"/>
      <c r="L404" s="16"/>
      <c r="M404" s="16"/>
      <c r="N404" s="16"/>
      <c r="O404" s="53"/>
      <c r="P404" s="46"/>
      <c r="Q404" s="47"/>
      <c r="R404" s="237" t="s">
        <v>295</v>
      </c>
      <c r="S404" s="46"/>
      <c r="T404" s="47"/>
      <c r="U404" s="238" t="s">
        <v>296</v>
      </c>
      <c r="V404" s="15"/>
      <c r="W404" s="16"/>
      <c r="X404" s="16"/>
      <c r="Y404" s="17"/>
      <c r="Z404" s="152"/>
    </row>
    <row r="405" spans="1:27" ht="20.100000000000001" customHeight="1" x14ac:dyDescent="0.15">
      <c r="A405" s="84"/>
      <c r="B405" s="84"/>
      <c r="C405" s="226"/>
      <c r="D405" s="52"/>
      <c r="E405" s="16"/>
      <c r="F405" s="16"/>
      <c r="G405" s="16"/>
      <c r="H405" s="16"/>
      <c r="I405" s="16"/>
      <c r="J405" s="16"/>
      <c r="K405" s="16"/>
      <c r="L405" s="16"/>
      <c r="M405" s="16"/>
      <c r="N405" s="16"/>
      <c r="O405" s="53"/>
      <c r="P405" s="46"/>
      <c r="Q405" s="47"/>
      <c r="R405" s="237" t="s">
        <v>295</v>
      </c>
      <c r="S405" s="46"/>
      <c r="T405" s="47"/>
      <c r="U405" s="238" t="s">
        <v>296</v>
      </c>
      <c r="V405" s="15"/>
      <c r="W405" s="16"/>
      <c r="X405" s="16"/>
      <c r="Y405" s="17"/>
      <c r="Z405" s="152"/>
    </row>
    <row r="406" spans="1:27" ht="20.100000000000001" customHeight="1" x14ac:dyDescent="0.15">
      <c r="A406" s="84"/>
      <c r="B406" s="84"/>
      <c r="C406" s="226"/>
      <c r="D406" s="52"/>
      <c r="E406" s="16"/>
      <c r="F406" s="16"/>
      <c r="G406" s="16"/>
      <c r="H406" s="16"/>
      <c r="I406" s="16"/>
      <c r="J406" s="16"/>
      <c r="K406" s="16"/>
      <c r="L406" s="16"/>
      <c r="M406" s="16"/>
      <c r="N406" s="16"/>
      <c r="O406" s="53"/>
      <c r="P406" s="46"/>
      <c r="Q406" s="47"/>
      <c r="R406" s="237" t="s">
        <v>295</v>
      </c>
      <c r="S406" s="46"/>
      <c r="T406" s="47"/>
      <c r="U406" s="238" t="s">
        <v>296</v>
      </c>
      <c r="V406" s="15"/>
      <c r="W406" s="16"/>
      <c r="X406" s="16"/>
      <c r="Y406" s="17"/>
      <c r="Z406" s="152"/>
    </row>
    <row r="407" spans="1:27" ht="20.100000000000001" customHeight="1" x14ac:dyDescent="0.15">
      <c r="A407" s="84"/>
      <c r="B407" s="84"/>
      <c r="C407" s="226"/>
      <c r="D407" s="54"/>
      <c r="E407" s="44"/>
      <c r="F407" s="44"/>
      <c r="G407" s="44"/>
      <c r="H407" s="44"/>
      <c r="I407" s="44"/>
      <c r="J407" s="44"/>
      <c r="K407" s="44"/>
      <c r="L407" s="44"/>
      <c r="M407" s="44"/>
      <c r="N407" s="44"/>
      <c r="O407" s="55"/>
      <c r="P407" s="48"/>
      <c r="Q407" s="49"/>
      <c r="R407" s="239" t="s">
        <v>295</v>
      </c>
      <c r="S407" s="48"/>
      <c r="T407" s="49"/>
      <c r="U407" s="240" t="s">
        <v>296</v>
      </c>
      <c r="V407" s="43"/>
      <c r="W407" s="44"/>
      <c r="X407" s="44"/>
      <c r="Y407" s="45"/>
      <c r="Z407" s="152"/>
    </row>
    <row r="408" spans="1:27" ht="20.100000000000001" customHeight="1" x14ac:dyDescent="0.15">
      <c r="A408" s="95"/>
      <c r="B408" s="84"/>
      <c r="C408" s="103"/>
      <c r="D408" s="162"/>
      <c r="E408" s="241"/>
      <c r="F408" s="241"/>
      <c r="G408" s="241"/>
      <c r="H408" s="241"/>
      <c r="I408" s="241"/>
      <c r="J408" s="241"/>
      <c r="K408" s="241"/>
      <c r="L408" s="241"/>
      <c r="M408" s="241"/>
      <c r="N408" s="241"/>
      <c r="O408" s="241"/>
      <c r="P408" s="241"/>
      <c r="Q408" s="241"/>
      <c r="R408" s="241"/>
      <c r="S408" s="241"/>
      <c r="T408" s="241"/>
      <c r="U408" s="241"/>
      <c r="V408" s="109"/>
      <c r="Z408" s="152"/>
    </row>
    <row r="409" spans="1:27" ht="15.75" customHeight="1" x14ac:dyDescent="0.15">
      <c r="C409" s="157"/>
      <c r="D409" s="158"/>
      <c r="E409" s="158"/>
      <c r="F409" s="158"/>
      <c r="G409" s="158"/>
      <c r="H409" s="158"/>
      <c r="I409" s="158"/>
      <c r="J409" s="158"/>
      <c r="K409" s="158"/>
      <c r="L409" s="158"/>
      <c r="M409" s="158"/>
      <c r="N409" s="158"/>
      <c r="O409" s="158"/>
      <c r="P409" s="158"/>
      <c r="Q409" s="158"/>
      <c r="R409" s="158"/>
      <c r="S409" s="158"/>
      <c r="T409" s="158"/>
      <c r="U409" s="158"/>
      <c r="V409" s="158"/>
      <c r="W409" s="158"/>
      <c r="X409" s="158"/>
      <c r="Y409" s="158"/>
      <c r="Z409" s="222"/>
    </row>
    <row r="410" spans="1:27" ht="15.75" customHeight="1" x14ac:dyDescent="0.15">
      <c r="M410" s="130"/>
    </row>
    <row r="411" spans="1:27" ht="20.100000000000001" customHeight="1" x14ac:dyDescent="0.15">
      <c r="A411" s="95"/>
      <c r="B411" s="84"/>
      <c r="C411" s="109"/>
      <c r="D411" s="109"/>
      <c r="E411" s="109"/>
      <c r="F411" s="109"/>
      <c r="G411" s="109"/>
      <c r="H411" s="109"/>
      <c r="I411" s="129"/>
      <c r="J411" s="129"/>
      <c r="K411" s="109"/>
      <c r="L411" s="109"/>
      <c r="M411" s="109"/>
      <c r="N411" s="109"/>
      <c r="O411" s="109"/>
      <c r="P411" s="109"/>
      <c r="Q411" s="109"/>
      <c r="R411" s="109"/>
      <c r="S411" s="109"/>
      <c r="T411" s="109"/>
      <c r="U411" s="109"/>
      <c r="V411" s="109"/>
      <c r="W411" s="109"/>
      <c r="X411" s="109"/>
      <c r="Y411" s="109"/>
      <c r="Z411" s="109"/>
      <c r="AA411" s="109"/>
    </row>
    <row r="412" spans="1:27" ht="20.100000000000001" customHeight="1" x14ac:dyDescent="0.15">
      <c r="A412" s="95"/>
      <c r="B412" s="84"/>
      <c r="C412" s="96" t="s">
        <v>289</v>
      </c>
      <c r="D412" s="97"/>
      <c r="E412" s="97"/>
      <c r="F412" s="97"/>
      <c r="G412" s="97"/>
      <c r="H412" s="98"/>
    </row>
    <row r="413" spans="1:27" ht="20.100000000000001" customHeight="1" x14ac:dyDescent="0.15">
      <c r="A413" s="95"/>
      <c r="B413" s="84"/>
      <c r="C413" s="99"/>
      <c r="D413" s="100"/>
      <c r="E413" s="100"/>
      <c r="F413" s="100"/>
      <c r="G413" s="100"/>
      <c r="H413" s="100"/>
      <c r="I413" s="101"/>
      <c r="J413" s="101"/>
      <c r="K413" s="101"/>
      <c r="L413" s="101"/>
      <c r="M413" s="101"/>
      <c r="N413" s="101"/>
      <c r="O413" s="101"/>
      <c r="P413" s="101"/>
      <c r="Q413" s="101"/>
      <c r="R413" s="101"/>
      <c r="S413" s="101"/>
      <c r="T413" s="101"/>
      <c r="U413" s="101"/>
      <c r="V413" s="101"/>
      <c r="W413" s="101"/>
      <c r="X413" s="101"/>
      <c r="Y413" s="223"/>
      <c r="Z413" s="224"/>
    </row>
    <row r="414" spans="1:27" ht="20.100000000000001" customHeight="1" x14ac:dyDescent="0.15">
      <c r="A414" s="95"/>
      <c r="B414" s="84"/>
      <c r="C414" s="99"/>
      <c r="D414" s="242" t="s">
        <v>290</v>
      </c>
      <c r="E414" s="243"/>
      <c r="F414" s="243"/>
      <c r="G414" s="243"/>
      <c r="H414" s="243"/>
      <c r="I414" s="243"/>
      <c r="J414" s="243"/>
      <c r="K414" s="243"/>
      <c r="L414" s="243"/>
      <c r="M414" s="243"/>
      <c r="N414" s="243"/>
      <c r="O414" s="243"/>
      <c r="P414" s="243"/>
      <c r="Q414" s="243"/>
      <c r="R414" s="243"/>
      <c r="S414" s="243"/>
      <c r="T414" s="243"/>
      <c r="U414" s="243"/>
      <c r="V414" s="243"/>
      <c r="W414" s="243"/>
      <c r="X414" s="243"/>
      <c r="Y414" s="243"/>
      <c r="Z414" s="152"/>
    </row>
    <row r="415" spans="1:27" ht="30" customHeight="1" x14ac:dyDescent="0.15">
      <c r="A415" s="95"/>
      <c r="B415" s="84"/>
      <c r="C415" s="99"/>
      <c r="D415" s="244"/>
      <c r="E415" s="245" t="s">
        <v>277</v>
      </c>
      <c r="F415" s="245"/>
      <c r="G415" s="245"/>
      <c r="H415" s="246"/>
      <c r="I415" s="247" t="s">
        <v>278</v>
      </c>
      <c r="J415" s="248"/>
      <c r="K415" s="249"/>
      <c r="L415" s="249"/>
      <c r="M415" s="249"/>
      <c r="N415" s="250"/>
      <c r="O415" s="251" t="s">
        <v>279</v>
      </c>
      <c r="P415" s="249"/>
      <c r="Q415" s="249"/>
      <c r="R415" s="249"/>
      <c r="S415" s="252"/>
      <c r="T415" s="250"/>
      <c r="U415" s="253" t="s">
        <v>280</v>
      </c>
      <c r="V415" s="254"/>
      <c r="W415" s="254"/>
      <c r="X415" s="254"/>
      <c r="Y415" s="255"/>
      <c r="Z415" s="152"/>
    </row>
    <row r="416" spans="1:27" ht="20.100000000000001" customHeight="1" x14ac:dyDescent="0.15">
      <c r="A416" s="95"/>
      <c r="B416" s="84"/>
      <c r="C416" s="99"/>
      <c r="D416" s="256" t="s">
        <v>281</v>
      </c>
      <c r="E416" s="257" t="s">
        <v>282</v>
      </c>
      <c r="F416" s="258"/>
      <c r="G416" s="258"/>
      <c r="H416" s="259"/>
      <c r="I416" s="260" t="s">
        <v>283</v>
      </c>
      <c r="J416" s="261"/>
      <c r="K416" s="261"/>
      <c r="L416" s="261"/>
      <c r="M416" s="261"/>
      <c r="N416" s="262"/>
      <c r="O416" s="263" t="s">
        <v>284</v>
      </c>
      <c r="P416" s="264"/>
      <c r="Q416" s="264"/>
      <c r="R416" s="264"/>
      <c r="S416" s="264"/>
      <c r="T416" s="265"/>
      <c r="U416" s="266">
        <v>10000</v>
      </c>
      <c r="V416" s="267"/>
      <c r="W416" s="267"/>
      <c r="X416" s="267"/>
      <c r="Y416" s="268"/>
      <c r="Z416" s="152"/>
    </row>
    <row r="417" spans="1:27" ht="39.950000000000003" customHeight="1" x14ac:dyDescent="0.15">
      <c r="A417" s="95"/>
      <c r="B417" s="84"/>
      <c r="C417" s="99"/>
      <c r="D417" s="269">
        <v>1</v>
      </c>
      <c r="E417" s="56"/>
      <c r="F417" s="57"/>
      <c r="G417" s="57"/>
      <c r="H417" s="58"/>
      <c r="I417" s="56"/>
      <c r="J417" s="59"/>
      <c r="K417" s="59"/>
      <c r="L417" s="59"/>
      <c r="M417" s="59"/>
      <c r="N417" s="60"/>
      <c r="O417" s="56"/>
      <c r="P417" s="59"/>
      <c r="Q417" s="59"/>
      <c r="R417" s="59"/>
      <c r="S417" s="61"/>
      <c r="T417" s="60"/>
      <c r="U417" s="62"/>
      <c r="V417" s="63"/>
      <c r="W417" s="63"/>
      <c r="X417" s="63"/>
      <c r="Y417" s="64"/>
      <c r="Z417" s="152"/>
    </row>
    <row r="418" spans="1:27" ht="39.950000000000003" customHeight="1" x14ac:dyDescent="0.15">
      <c r="A418" s="95"/>
      <c r="B418" s="84"/>
      <c r="C418" s="99"/>
      <c r="D418" s="269">
        <f>D417+1</f>
        <v>2</v>
      </c>
      <c r="E418" s="56"/>
      <c r="F418" s="57"/>
      <c r="G418" s="57"/>
      <c r="H418" s="58"/>
      <c r="I418" s="56"/>
      <c r="J418" s="59"/>
      <c r="K418" s="59"/>
      <c r="L418" s="59"/>
      <c r="M418" s="59"/>
      <c r="N418" s="60"/>
      <c r="O418" s="56"/>
      <c r="P418" s="59"/>
      <c r="Q418" s="59"/>
      <c r="R418" s="59"/>
      <c r="S418" s="61"/>
      <c r="T418" s="60"/>
      <c r="U418" s="62"/>
      <c r="V418" s="63"/>
      <c r="W418" s="63"/>
      <c r="X418" s="63"/>
      <c r="Y418" s="64"/>
      <c r="Z418" s="152"/>
    </row>
    <row r="419" spans="1:27" ht="39.950000000000003" customHeight="1" x14ac:dyDescent="0.15">
      <c r="A419" s="95"/>
      <c r="B419" s="84"/>
      <c r="C419" s="99"/>
      <c r="D419" s="269">
        <f t="shared" ref="D419:D426" si="8">D418+1</f>
        <v>3</v>
      </c>
      <c r="E419" s="56"/>
      <c r="F419" s="57"/>
      <c r="G419" s="57"/>
      <c r="H419" s="58"/>
      <c r="I419" s="56"/>
      <c r="J419" s="59"/>
      <c r="K419" s="59"/>
      <c r="L419" s="59"/>
      <c r="M419" s="59"/>
      <c r="N419" s="60"/>
      <c r="O419" s="56"/>
      <c r="P419" s="59"/>
      <c r="Q419" s="59"/>
      <c r="R419" s="59"/>
      <c r="S419" s="61"/>
      <c r="T419" s="60"/>
      <c r="U419" s="62"/>
      <c r="V419" s="63"/>
      <c r="W419" s="63"/>
      <c r="X419" s="63"/>
      <c r="Y419" s="64"/>
      <c r="Z419" s="152"/>
    </row>
    <row r="420" spans="1:27" ht="39.950000000000003" customHeight="1" x14ac:dyDescent="0.15">
      <c r="A420" s="95"/>
      <c r="B420" s="84"/>
      <c r="C420" s="99"/>
      <c r="D420" s="269">
        <f t="shared" si="8"/>
        <v>4</v>
      </c>
      <c r="E420" s="56"/>
      <c r="F420" s="57"/>
      <c r="G420" s="57"/>
      <c r="H420" s="58"/>
      <c r="I420" s="56"/>
      <c r="J420" s="59"/>
      <c r="K420" s="59"/>
      <c r="L420" s="59"/>
      <c r="M420" s="59"/>
      <c r="N420" s="60"/>
      <c r="O420" s="56"/>
      <c r="P420" s="59"/>
      <c r="Q420" s="59"/>
      <c r="R420" s="59"/>
      <c r="S420" s="61"/>
      <c r="T420" s="60"/>
      <c r="U420" s="62"/>
      <c r="V420" s="63"/>
      <c r="W420" s="63"/>
      <c r="X420" s="63"/>
      <c r="Y420" s="64"/>
      <c r="Z420" s="152"/>
    </row>
    <row r="421" spans="1:27" ht="39.950000000000003" customHeight="1" x14ac:dyDescent="0.15">
      <c r="A421" s="95"/>
      <c r="B421" s="84"/>
      <c r="C421" s="99"/>
      <c r="D421" s="269">
        <f t="shared" si="8"/>
        <v>5</v>
      </c>
      <c r="E421" s="56"/>
      <c r="F421" s="57"/>
      <c r="G421" s="57"/>
      <c r="H421" s="58"/>
      <c r="I421" s="56"/>
      <c r="J421" s="59"/>
      <c r="K421" s="59"/>
      <c r="L421" s="59"/>
      <c r="M421" s="59"/>
      <c r="N421" s="60"/>
      <c r="O421" s="56"/>
      <c r="P421" s="59"/>
      <c r="Q421" s="59"/>
      <c r="R421" s="59"/>
      <c r="S421" s="61"/>
      <c r="T421" s="60"/>
      <c r="U421" s="62"/>
      <c r="V421" s="63"/>
      <c r="W421" s="63"/>
      <c r="X421" s="63"/>
      <c r="Y421" s="64"/>
      <c r="Z421" s="152"/>
    </row>
    <row r="422" spans="1:27" ht="39.950000000000003" customHeight="1" x14ac:dyDescent="0.15">
      <c r="A422" s="95"/>
      <c r="B422" s="84"/>
      <c r="C422" s="99"/>
      <c r="D422" s="269">
        <f t="shared" si="8"/>
        <v>6</v>
      </c>
      <c r="E422" s="56"/>
      <c r="F422" s="57"/>
      <c r="G422" s="57"/>
      <c r="H422" s="58"/>
      <c r="I422" s="56"/>
      <c r="J422" s="59"/>
      <c r="K422" s="59"/>
      <c r="L422" s="59"/>
      <c r="M422" s="59"/>
      <c r="N422" s="60"/>
      <c r="O422" s="56"/>
      <c r="P422" s="59"/>
      <c r="Q422" s="59"/>
      <c r="R422" s="59"/>
      <c r="S422" s="61"/>
      <c r="T422" s="60"/>
      <c r="U422" s="62"/>
      <c r="V422" s="63"/>
      <c r="W422" s="63"/>
      <c r="X422" s="63"/>
      <c r="Y422" s="64"/>
      <c r="Z422" s="152"/>
    </row>
    <row r="423" spans="1:27" ht="39.950000000000003" customHeight="1" x14ac:dyDescent="0.15">
      <c r="A423" s="95"/>
      <c r="B423" s="84"/>
      <c r="C423" s="99"/>
      <c r="D423" s="269">
        <f t="shared" si="8"/>
        <v>7</v>
      </c>
      <c r="E423" s="56"/>
      <c r="F423" s="57"/>
      <c r="G423" s="57"/>
      <c r="H423" s="58"/>
      <c r="I423" s="56"/>
      <c r="J423" s="59"/>
      <c r="K423" s="59"/>
      <c r="L423" s="59"/>
      <c r="M423" s="59"/>
      <c r="N423" s="60"/>
      <c r="O423" s="56"/>
      <c r="P423" s="59"/>
      <c r="Q423" s="59"/>
      <c r="R423" s="59"/>
      <c r="S423" s="61"/>
      <c r="T423" s="60"/>
      <c r="U423" s="62"/>
      <c r="V423" s="63"/>
      <c r="W423" s="63"/>
      <c r="X423" s="63"/>
      <c r="Y423" s="64"/>
      <c r="Z423" s="152"/>
    </row>
    <row r="424" spans="1:27" ht="39.950000000000003" customHeight="1" x14ac:dyDescent="0.15">
      <c r="A424" s="95"/>
      <c r="B424" s="84"/>
      <c r="C424" s="99"/>
      <c r="D424" s="269">
        <f t="shared" si="8"/>
        <v>8</v>
      </c>
      <c r="E424" s="56"/>
      <c r="F424" s="57"/>
      <c r="G424" s="57"/>
      <c r="H424" s="58"/>
      <c r="I424" s="56"/>
      <c r="J424" s="59"/>
      <c r="K424" s="59"/>
      <c r="L424" s="59"/>
      <c r="M424" s="59"/>
      <c r="N424" s="60"/>
      <c r="O424" s="56"/>
      <c r="P424" s="59"/>
      <c r="Q424" s="59"/>
      <c r="R424" s="59"/>
      <c r="S424" s="61"/>
      <c r="T424" s="60"/>
      <c r="U424" s="62"/>
      <c r="V424" s="63"/>
      <c r="W424" s="63"/>
      <c r="X424" s="63"/>
      <c r="Y424" s="64"/>
      <c r="Z424" s="152"/>
    </row>
    <row r="425" spans="1:27" ht="39.950000000000003" customHeight="1" x14ac:dyDescent="0.15">
      <c r="A425" s="95"/>
      <c r="B425" s="84"/>
      <c r="C425" s="99"/>
      <c r="D425" s="269">
        <f t="shared" si="8"/>
        <v>9</v>
      </c>
      <c r="E425" s="56"/>
      <c r="F425" s="57"/>
      <c r="G425" s="57"/>
      <c r="H425" s="58"/>
      <c r="I425" s="56"/>
      <c r="J425" s="59"/>
      <c r="K425" s="59"/>
      <c r="L425" s="59"/>
      <c r="M425" s="59"/>
      <c r="N425" s="60"/>
      <c r="O425" s="56"/>
      <c r="P425" s="59"/>
      <c r="Q425" s="59"/>
      <c r="R425" s="59"/>
      <c r="S425" s="61"/>
      <c r="T425" s="60"/>
      <c r="U425" s="62"/>
      <c r="V425" s="63"/>
      <c r="W425" s="63"/>
      <c r="X425" s="63"/>
      <c r="Y425" s="64"/>
      <c r="Z425" s="152"/>
    </row>
    <row r="426" spans="1:27" ht="39.950000000000003" customHeight="1" x14ac:dyDescent="0.15">
      <c r="A426" s="95"/>
      <c r="B426" s="84"/>
      <c r="C426" s="99"/>
      <c r="D426" s="270">
        <f t="shared" si="8"/>
        <v>10</v>
      </c>
      <c r="E426" s="65"/>
      <c r="F426" s="66"/>
      <c r="G426" s="66"/>
      <c r="H426" s="67"/>
      <c r="I426" s="65"/>
      <c r="J426" s="68"/>
      <c r="K426" s="68"/>
      <c r="L426" s="68"/>
      <c r="M426" s="68"/>
      <c r="N426" s="69"/>
      <c r="O426" s="65"/>
      <c r="P426" s="68"/>
      <c r="Q426" s="68"/>
      <c r="R426" s="68"/>
      <c r="S426" s="68"/>
      <c r="T426" s="69"/>
      <c r="U426" s="70"/>
      <c r="V426" s="71"/>
      <c r="W426" s="71"/>
      <c r="X426" s="71"/>
      <c r="Y426" s="72"/>
      <c r="Z426" s="152"/>
    </row>
    <row r="427" spans="1:27" ht="20.100000000000001" customHeight="1" x14ac:dyDescent="0.15">
      <c r="A427" s="95"/>
      <c r="B427" s="84"/>
      <c r="C427" s="103"/>
      <c r="D427" s="104"/>
      <c r="E427" s="101"/>
      <c r="F427" s="101"/>
      <c r="G427" s="101"/>
      <c r="H427" s="101"/>
      <c r="I427" s="271"/>
      <c r="J427" s="271"/>
      <c r="K427" s="129"/>
      <c r="L427" s="129"/>
      <c r="M427" s="129"/>
      <c r="N427" s="129"/>
      <c r="O427" s="129"/>
      <c r="P427" s="129"/>
      <c r="Q427" s="129"/>
      <c r="R427" s="129"/>
      <c r="S427" s="129"/>
      <c r="T427" s="129"/>
      <c r="U427" s="129"/>
      <c r="V427" s="109"/>
      <c r="W427" s="109"/>
      <c r="X427" s="109"/>
      <c r="Z427" s="152"/>
    </row>
    <row r="428" spans="1:27" ht="20.100000000000001" customHeight="1" x14ac:dyDescent="0.15">
      <c r="A428" s="95"/>
      <c r="B428" s="84"/>
      <c r="C428" s="123"/>
      <c r="D428" s="124"/>
      <c r="E428" s="124"/>
      <c r="F428" s="124"/>
      <c r="G428" s="124"/>
      <c r="H428" s="124"/>
      <c r="I428" s="124"/>
      <c r="J428" s="124"/>
      <c r="K428" s="126"/>
      <c r="L428" s="126"/>
      <c r="M428" s="126"/>
      <c r="N428" s="126"/>
      <c r="O428" s="126"/>
      <c r="P428" s="126"/>
      <c r="Q428" s="126"/>
      <c r="R428" s="126"/>
      <c r="S428" s="126"/>
      <c r="T428" s="126"/>
      <c r="U428" s="126"/>
      <c r="V428" s="124"/>
      <c r="W428" s="124"/>
      <c r="X428" s="124"/>
      <c r="Y428" s="158"/>
      <c r="Z428" s="222"/>
    </row>
    <row r="429" spans="1:27" ht="20.100000000000001" customHeight="1" x14ac:dyDescent="0.15">
      <c r="A429" s="95"/>
      <c r="B429" s="84"/>
      <c r="C429" s="109"/>
      <c r="D429" s="109"/>
      <c r="E429" s="109"/>
      <c r="F429" s="109"/>
      <c r="G429" s="109"/>
      <c r="H429" s="109"/>
      <c r="I429" s="109"/>
      <c r="J429" s="109"/>
      <c r="K429" s="129"/>
      <c r="L429" s="129"/>
      <c r="M429" s="129"/>
      <c r="N429" s="109"/>
      <c r="O429" s="109"/>
      <c r="P429" s="109"/>
      <c r="Q429" s="109"/>
      <c r="R429" s="109"/>
      <c r="S429" s="109"/>
      <c r="T429" s="109"/>
      <c r="U429" s="109"/>
      <c r="V429" s="109"/>
      <c r="W429" s="109"/>
      <c r="X429" s="109"/>
      <c r="Y429" s="109"/>
      <c r="Z429" s="109"/>
      <c r="AA429" s="109"/>
    </row>
    <row r="430" spans="1:27" ht="20.100000000000001" customHeight="1" x14ac:dyDescent="0.15">
      <c r="A430" s="95"/>
      <c r="B430" s="84"/>
      <c r="C430" s="109"/>
      <c r="D430" s="109"/>
      <c r="E430" s="109"/>
      <c r="F430" s="109"/>
      <c r="G430" s="109"/>
      <c r="H430" s="109"/>
      <c r="I430" s="129"/>
      <c r="J430" s="129"/>
      <c r="K430" s="109"/>
      <c r="L430" s="109"/>
      <c r="M430" s="109"/>
      <c r="N430" s="109"/>
      <c r="O430" s="109"/>
      <c r="P430" s="109"/>
      <c r="Q430" s="109"/>
      <c r="R430" s="109"/>
      <c r="S430" s="109"/>
      <c r="T430" s="109"/>
      <c r="U430" s="109"/>
      <c r="V430" s="109"/>
      <c r="W430" s="109"/>
      <c r="X430" s="109"/>
      <c r="Y430" s="109"/>
      <c r="Z430" s="109"/>
      <c r="AA430" s="109"/>
    </row>
    <row r="431" spans="1:27" ht="20.100000000000001" customHeight="1" x14ac:dyDescent="0.15">
      <c r="A431" s="95"/>
      <c r="B431" s="84"/>
      <c r="C431" s="96" t="s">
        <v>291</v>
      </c>
      <c r="D431" s="97"/>
      <c r="E431" s="97"/>
      <c r="F431" s="97"/>
      <c r="G431" s="97"/>
      <c r="H431" s="98"/>
    </row>
    <row r="432" spans="1:27" ht="20.100000000000001" customHeight="1" x14ac:dyDescent="0.15">
      <c r="A432" s="95"/>
      <c r="B432" s="84"/>
      <c r="C432" s="99"/>
      <c r="D432" s="100"/>
      <c r="E432" s="100"/>
      <c r="F432" s="100"/>
      <c r="G432" s="100"/>
      <c r="H432" s="100"/>
      <c r="I432" s="101"/>
      <c r="J432" s="101"/>
      <c r="K432" s="101"/>
      <c r="L432" s="101"/>
      <c r="M432" s="101"/>
      <c r="N432" s="101"/>
      <c r="O432" s="101"/>
      <c r="P432" s="101"/>
      <c r="Q432" s="101"/>
      <c r="R432" s="101"/>
      <c r="S432" s="101"/>
      <c r="T432" s="101"/>
      <c r="U432" s="101"/>
      <c r="V432" s="101"/>
      <c r="W432" s="101"/>
      <c r="X432" s="101"/>
      <c r="Y432" s="223"/>
      <c r="Z432" s="224"/>
    </row>
    <row r="433" spans="1:26" ht="45" customHeight="1" x14ac:dyDescent="0.15">
      <c r="A433" s="95"/>
      <c r="B433" s="84"/>
      <c r="C433" s="99"/>
      <c r="D433" s="272" t="s">
        <v>292</v>
      </c>
      <c r="E433" s="272"/>
      <c r="F433" s="272"/>
      <c r="G433" s="272"/>
      <c r="H433" s="272"/>
      <c r="I433" s="272"/>
      <c r="J433" s="272"/>
      <c r="K433" s="272"/>
      <c r="L433" s="272"/>
      <c r="M433" s="272"/>
      <c r="N433" s="272"/>
      <c r="O433" s="272"/>
      <c r="P433" s="272"/>
      <c r="Q433" s="272"/>
      <c r="R433" s="272"/>
      <c r="S433" s="272"/>
      <c r="T433" s="272"/>
      <c r="U433" s="272"/>
      <c r="V433" s="272"/>
      <c r="W433" s="272"/>
      <c r="X433" s="272"/>
      <c r="Y433" s="272"/>
      <c r="Z433" s="152"/>
    </row>
    <row r="434" spans="1:26" ht="30" customHeight="1" x14ac:dyDescent="0.15">
      <c r="A434" s="95"/>
      <c r="B434" s="84"/>
      <c r="C434" s="99"/>
      <c r="D434" s="123"/>
      <c r="E434" s="273" t="s">
        <v>277</v>
      </c>
      <c r="F434" s="274"/>
      <c r="G434" s="274"/>
      <c r="H434" s="275"/>
      <c r="I434" s="276" t="s">
        <v>278</v>
      </c>
      <c r="J434" s="245"/>
      <c r="K434" s="245"/>
      <c r="L434" s="245"/>
      <c r="M434" s="246"/>
      <c r="N434" s="277" t="s">
        <v>279</v>
      </c>
      <c r="O434" s="278"/>
      <c r="P434" s="278"/>
      <c r="Q434" s="278"/>
      <c r="R434" s="278"/>
      <c r="S434" s="279"/>
      <c r="T434" s="280" t="s">
        <v>297</v>
      </c>
      <c r="U434" s="253" t="s">
        <v>280</v>
      </c>
      <c r="V434" s="254"/>
      <c r="W434" s="254"/>
      <c r="X434" s="254"/>
      <c r="Y434" s="255"/>
      <c r="Z434" s="152"/>
    </row>
    <row r="435" spans="1:26" ht="20.100000000000001" customHeight="1" x14ac:dyDescent="0.15">
      <c r="A435" s="95"/>
      <c r="B435" s="84"/>
      <c r="C435" s="99"/>
      <c r="D435" s="281" t="s">
        <v>281</v>
      </c>
      <c r="E435" s="260" t="s">
        <v>285</v>
      </c>
      <c r="F435" s="261"/>
      <c r="G435" s="261"/>
      <c r="H435" s="262"/>
      <c r="I435" s="260" t="s">
        <v>283</v>
      </c>
      <c r="J435" s="261"/>
      <c r="K435" s="261"/>
      <c r="L435" s="261"/>
      <c r="M435" s="262"/>
      <c r="N435" s="261" t="s">
        <v>286</v>
      </c>
      <c r="O435" s="261"/>
      <c r="P435" s="261"/>
      <c r="Q435" s="261"/>
      <c r="R435" s="261"/>
      <c r="S435" s="262"/>
      <c r="T435" s="282" t="s">
        <v>287</v>
      </c>
      <c r="U435" s="266">
        <v>10000</v>
      </c>
      <c r="V435" s="267"/>
      <c r="W435" s="267"/>
      <c r="X435" s="267"/>
      <c r="Y435" s="268"/>
      <c r="Z435" s="152"/>
    </row>
    <row r="436" spans="1:26" ht="39.950000000000003" customHeight="1" x14ac:dyDescent="0.15">
      <c r="A436" s="95"/>
      <c r="B436" s="84"/>
      <c r="C436" s="99"/>
      <c r="D436" s="269">
        <v>1</v>
      </c>
      <c r="E436" s="56"/>
      <c r="F436" s="57"/>
      <c r="G436" s="57"/>
      <c r="H436" s="58"/>
      <c r="I436" s="56"/>
      <c r="J436" s="59"/>
      <c r="K436" s="59"/>
      <c r="L436" s="59"/>
      <c r="M436" s="60"/>
      <c r="N436" s="56"/>
      <c r="O436" s="59"/>
      <c r="P436" s="59"/>
      <c r="Q436" s="59"/>
      <c r="R436" s="59"/>
      <c r="S436" s="73"/>
      <c r="T436" s="2"/>
      <c r="U436" s="62"/>
      <c r="V436" s="63"/>
      <c r="W436" s="63"/>
      <c r="X436" s="63"/>
      <c r="Y436" s="64"/>
      <c r="Z436" s="152"/>
    </row>
    <row r="437" spans="1:26" ht="39.950000000000003" customHeight="1" x14ac:dyDescent="0.15">
      <c r="A437" s="95"/>
      <c r="B437" s="84"/>
      <c r="C437" s="99"/>
      <c r="D437" s="269">
        <f>D436+1</f>
        <v>2</v>
      </c>
      <c r="E437" s="56"/>
      <c r="F437" s="57"/>
      <c r="G437" s="57"/>
      <c r="H437" s="58"/>
      <c r="I437" s="56"/>
      <c r="J437" s="59"/>
      <c r="K437" s="59"/>
      <c r="L437" s="59"/>
      <c r="M437" s="60"/>
      <c r="N437" s="56"/>
      <c r="O437" s="59"/>
      <c r="P437" s="59"/>
      <c r="Q437" s="59"/>
      <c r="R437" s="59"/>
      <c r="S437" s="73"/>
      <c r="T437" s="3"/>
      <c r="U437" s="62"/>
      <c r="V437" s="63"/>
      <c r="W437" s="63"/>
      <c r="X437" s="63"/>
      <c r="Y437" s="64"/>
      <c r="Z437" s="152"/>
    </row>
    <row r="438" spans="1:26" ht="39.950000000000003" customHeight="1" x14ac:dyDescent="0.15">
      <c r="A438" s="95"/>
      <c r="B438" s="84"/>
      <c r="C438" s="99"/>
      <c r="D438" s="269">
        <f t="shared" ref="D438:D454" si="9">D437+1</f>
        <v>3</v>
      </c>
      <c r="E438" s="56"/>
      <c r="F438" s="57"/>
      <c r="G438" s="57"/>
      <c r="H438" s="58"/>
      <c r="I438" s="56"/>
      <c r="J438" s="59"/>
      <c r="K438" s="59"/>
      <c r="L438" s="59"/>
      <c r="M438" s="60"/>
      <c r="N438" s="56"/>
      <c r="O438" s="59"/>
      <c r="P438" s="59"/>
      <c r="Q438" s="59"/>
      <c r="R438" s="59"/>
      <c r="S438" s="73"/>
      <c r="T438" s="3"/>
      <c r="U438" s="62"/>
      <c r="V438" s="63"/>
      <c r="W438" s="63"/>
      <c r="X438" s="63"/>
      <c r="Y438" s="64"/>
      <c r="Z438" s="152"/>
    </row>
    <row r="439" spans="1:26" ht="39.950000000000003" customHeight="1" x14ac:dyDescent="0.15">
      <c r="A439" s="95"/>
      <c r="B439" s="84"/>
      <c r="C439" s="99"/>
      <c r="D439" s="269">
        <f t="shared" si="9"/>
        <v>4</v>
      </c>
      <c r="E439" s="56"/>
      <c r="F439" s="57"/>
      <c r="G439" s="57"/>
      <c r="H439" s="58"/>
      <c r="I439" s="56"/>
      <c r="J439" s="59"/>
      <c r="K439" s="59"/>
      <c r="L439" s="59"/>
      <c r="M439" s="60"/>
      <c r="N439" s="56"/>
      <c r="O439" s="59"/>
      <c r="P439" s="59"/>
      <c r="Q439" s="59"/>
      <c r="R439" s="59"/>
      <c r="S439" s="73"/>
      <c r="T439" s="3"/>
      <c r="U439" s="62"/>
      <c r="V439" s="63"/>
      <c r="W439" s="63"/>
      <c r="X439" s="63"/>
      <c r="Y439" s="64"/>
      <c r="Z439" s="152"/>
    </row>
    <row r="440" spans="1:26" ht="39.950000000000003" customHeight="1" x14ac:dyDescent="0.15">
      <c r="A440" s="95"/>
      <c r="B440" s="84"/>
      <c r="C440" s="99"/>
      <c r="D440" s="269">
        <f t="shared" si="9"/>
        <v>5</v>
      </c>
      <c r="E440" s="56"/>
      <c r="F440" s="57"/>
      <c r="G440" s="57"/>
      <c r="H440" s="58"/>
      <c r="I440" s="56"/>
      <c r="J440" s="59"/>
      <c r="K440" s="59"/>
      <c r="L440" s="59"/>
      <c r="M440" s="60"/>
      <c r="N440" s="56"/>
      <c r="O440" s="59"/>
      <c r="P440" s="59"/>
      <c r="Q440" s="59"/>
      <c r="R440" s="59"/>
      <c r="S440" s="73"/>
      <c r="T440" s="3"/>
      <c r="U440" s="62"/>
      <c r="V440" s="63"/>
      <c r="W440" s="63"/>
      <c r="X440" s="63"/>
      <c r="Y440" s="64"/>
      <c r="Z440" s="152"/>
    </row>
    <row r="441" spans="1:26" ht="39.950000000000003" customHeight="1" x14ac:dyDescent="0.15">
      <c r="A441" s="95"/>
      <c r="B441" s="84"/>
      <c r="C441" s="99"/>
      <c r="D441" s="269">
        <f t="shared" si="9"/>
        <v>6</v>
      </c>
      <c r="E441" s="56"/>
      <c r="F441" s="57"/>
      <c r="G441" s="57"/>
      <c r="H441" s="58"/>
      <c r="I441" s="56"/>
      <c r="J441" s="59"/>
      <c r="K441" s="59"/>
      <c r="L441" s="59"/>
      <c r="M441" s="60"/>
      <c r="N441" s="56"/>
      <c r="O441" s="59"/>
      <c r="P441" s="59"/>
      <c r="Q441" s="59"/>
      <c r="R441" s="59"/>
      <c r="S441" s="73"/>
      <c r="T441" s="3"/>
      <c r="U441" s="62"/>
      <c r="V441" s="63"/>
      <c r="W441" s="63"/>
      <c r="X441" s="63"/>
      <c r="Y441" s="64"/>
      <c r="Z441" s="152"/>
    </row>
    <row r="442" spans="1:26" ht="39.950000000000003" customHeight="1" x14ac:dyDescent="0.15">
      <c r="A442" s="95"/>
      <c r="B442" s="84"/>
      <c r="C442" s="99"/>
      <c r="D442" s="269">
        <f t="shared" si="9"/>
        <v>7</v>
      </c>
      <c r="E442" s="56"/>
      <c r="F442" s="57"/>
      <c r="G442" s="57"/>
      <c r="H442" s="58"/>
      <c r="I442" s="56"/>
      <c r="J442" s="59"/>
      <c r="K442" s="59"/>
      <c r="L442" s="59"/>
      <c r="M442" s="60"/>
      <c r="N442" s="56"/>
      <c r="O442" s="59"/>
      <c r="P442" s="59"/>
      <c r="Q442" s="59"/>
      <c r="R442" s="59"/>
      <c r="S442" s="73"/>
      <c r="T442" s="3"/>
      <c r="U442" s="62"/>
      <c r="V442" s="63"/>
      <c r="W442" s="63"/>
      <c r="X442" s="63"/>
      <c r="Y442" s="64"/>
      <c r="Z442" s="152"/>
    </row>
    <row r="443" spans="1:26" ht="39.950000000000003" customHeight="1" x14ac:dyDescent="0.15">
      <c r="A443" s="95"/>
      <c r="B443" s="84"/>
      <c r="C443" s="99"/>
      <c r="D443" s="269">
        <f t="shared" si="9"/>
        <v>8</v>
      </c>
      <c r="E443" s="56"/>
      <c r="F443" s="57"/>
      <c r="G443" s="57"/>
      <c r="H443" s="58"/>
      <c r="I443" s="56"/>
      <c r="J443" s="59"/>
      <c r="K443" s="59"/>
      <c r="L443" s="59"/>
      <c r="M443" s="60"/>
      <c r="N443" s="56"/>
      <c r="O443" s="59"/>
      <c r="P443" s="59"/>
      <c r="Q443" s="59"/>
      <c r="R443" s="59"/>
      <c r="S443" s="73"/>
      <c r="T443" s="3"/>
      <c r="U443" s="62"/>
      <c r="V443" s="63"/>
      <c r="W443" s="63"/>
      <c r="X443" s="63"/>
      <c r="Y443" s="64"/>
      <c r="Z443" s="152"/>
    </row>
    <row r="444" spans="1:26" ht="39.950000000000003" customHeight="1" x14ac:dyDescent="0.15">
      <c r="A444" s="95"/>
      <c r="B444" s="84"/>
      <c r="C444" s="99"/>
      <c r="D444" s="269">
        <f t="shared" si="9"/>
        <v>9</v>
      </c>
      <c r="E444" s="56"/>
      <c r="F444" s="57"/>
      <c r="G444" s="57"/>
      <c r="H444" s="58"/>
      <c r="I444" s="56"/>
      <c r="J444" s="59"/>
      <c r="K444" s="59"/>
      <c r="L444" s="59"/>
      <c r="M444" s="60"/>
      <c r="N444" s="56"/>
      <c r="O444" s="59"/>
      <c r="P444" s="59"/>
      <c r="Q444" s="59"/>
      <c r="R444" s="59"/>
      <c r="S444" s="73"/>
      <c r="T444" s="3"/>
      <c r="U444" s="62"/>
      <c r="V444" s="63"/>
      <c r="W444" s="63"/>
      <c r="X444" s="63"/>
      <c r="Y444" s="64"/>
      <c r="Z444" s="152"/>
    </row>
    <row r="445" spans="1:26" ht="39.950000000000003" customHeight="1" x14ac:dyDescent="0.15">
      <c r="A445" s="95"/>
      <c r="B445" s="84"/>
      <c r="C445" s="99"/>
      <c r="D445" s="269">
        <f t="shared" si="9"/>
        <v>10</v>
      </c>
      <c r="E445" s="56"/>
      <c r="F445" s="57"/>
      <c r="G445" s="57"/>
      <c r="H445" s="58"/>
      <c r="I445" s="56"/>
      <c r="J445" s="59"/>
      <c r="K445" s="59"/>
      <c r="L445" s="59"/>
      <c r="M445" s="60"/>
      <c r="N445" s="56"/>
      <c r="O445" s="59"/>
      <c r="P445" s="59"/>
      <c r="Q445" s="59"/>
      <c r="R445" s="59"/>
      <c r="S445" s="73"/>
      <c r="T445" s="3"/>
      <c r="U445" s="62"/>
      <c r="V445" s="63"/>
      <c r="W445" s="63"/>
      <c r="X445" s="63"/>
      <c r="Y445" s="64"/>
      <c r="Z445" s="152"/>
    </row>
    <row r="446" spans="1:26" ht="39.950000000000003" customHeight="1" x14ac:dyDescent="0.15">
      <c r="A446" s="95"/>
      <c r="B446" s="84"/>
      <c r="C446" s="99"/>
      <c r="D446" s="269">
        <f t="shared" si="9"/>
        <v>11</v>
      </c>
      <c r="E446" s="56"/>
      <c r="F446" s="57"/>
      <c r="G446" s="57"/>
      <c r="H446" s="58"/>
      <c r="I446" s="56"/>
      <c r="J446" s="59"/>
      <c r="K446" s="59"/>
      <c r="L446" s="59"/>
      <c r="M446" s="60"/>
      <c r="N446" s="56"/>
      <c r="O446" s="59"/>
      <c r="P446" s="59"/>
      <c r="Q446" s="59"/>
      <c r="R446" s="59"/>
      <c r="S446" s="73"/>
      <c r="T446" s="3"/>
      <c r="U446" s="62"/>
      <c r="V446" s="63"/>
      <c r="W446" s="63"/>
      <c r="X446" s="63"/>
      <c r="Y446" s="64"/>
      <c r="Z446" s="152"/>
    </row>
    <row r="447" spans="1:26" ht="39.950000000000003" customHeight="1" x14ac:dyDescent="0.15">
      <c r="A447" s="95"/>
      <c r="B447" s="84"/>
      <c r="C447" s="99"/>
      <c r="D447" s="269">
        <f t="shared" si="9"/>
        <v>12</v>
      </c>
      <c r="E447" s="56"/>
      <c r="F447" s="57"/>
      <c r="G447" s="57"/>
      <c r="H447" s="58"/>
      <c r="I447" s="56"/>
      <c r="J447" s="59"/>
      <c r="K447" s="59"/>
      <c r="L447" s="59"/>
      <c r="M447" s="60"/>
      <c r="N447" s="56"/>
      <c r="O447" s="59"/>
      <c r="P447" s="59"/>
      <c r="Q447" s="59"/>
      <c r="R447" s="59"/>
      <c r="S447" s="73"/>
      <c r="T447" s="3"/>
      <c r="U447" s="62"/>
      <c r="V447" s="63"/>
      <c r="W447" s="63"/>
      <c r="X447" s="63"/>
      <c r="Y447" s="64"/>
      <c r="Z447" s="152"/>
    </row>
    <row r="448" spans="1:26" ht="39.950000000000003" customHeight="1" x14ac:dyDescent="0.15">
      <c r="A448" s="95"/>
      <c r="B448" s="84"/>
      <c r="C448" s="99"/>
      <c r="D448" s="269">
        <f t="shared" si="9"/>
        <v>13</v>
      </c>
      <c r="E448" s="56"/>
      <c r="F448" s="57"/>
      <c r="G448" s="57"/>
      <c r="H448" s="58"/>
      <c r="I448" s="56"/>
      <c r="J448" s="59"/>
      <c r="K448" s="59"/>
      <c r="L448" s="59"/>
      <c r="M448" s="60"/>
      <c r="N448" s="56"/>
      <c r="O448" s="59"/>
      <c r="P448" s="59"/>
      <c r="Q448" s="59"/>
      <c r="R448" s="59"/>
      <c r="S448" s="73"/>
      <c r="T448" s="3"/>
      <c r="U448" s="62"/>
      <c r="V448" s="63"/>
      <c r="W448" s="63"/>
      <c r="X448" s="63"/>
      <c r="Y448" s="64"/>
      <c r="Z448" s="152"/>
    </row>
    <row r="449" spans="1:27" ht="39.950000000000003" customHeight="1" x14ac:dyDescent="0.15">
      <c r="A449" s="95"/>
      <c r="B449" s="84"/>
      <c r="C449" s="99"/>
      <c r="D449" s="269">
        <f t="shared" si="9"/>
        <v>14</v>
      </c>
      <c r="E449" s="56"/>
      <c r="F449" s="57"/>
      <c r="G449" s="57"/>
      <c r="H449" s="58"/>
      <c r="I449" s="56"/>
      <c r="J449" s="59"/>
      <c r="K449" s="59"/>
      <c r="L449" s="59"/>
      <c r="M449" s="60"/>
      <c r="N449" s="56"/>
      <c r="O449" s="59"/>
      <c r="P449" s="59"/>
      <c r="Q449" s="59"/>
      <c r="R449" s="59"/>
      <c r="S449" s="73"/>
      <c r="T449" s="3"/>
      <c r="U449" s="62"/>
      <c r="V449" s="63"/>
      <c r="W449" s="63"/>
      <c r="X449" s="63"/>
      <c r="Y449" s="64"/>
      <c r="Z449" s="152"/>
    </row>
    <row r="450" spans="1:27" ht="39.950000000000003" customHeight="1" x14ac:dyDescent="0.15">
      <c r="A450" s="95"/>
      <c r="B450" s="84"/>
      <c r="C450" s="99"/>
      <c r="D450" s="269">
        <f t="shared" si="9"/>
        <v>15</v>
      </c>
      <c r="E450" s="56"/>
      <c r="F450" s="57"/>
      <c r="G450" s="57"/>
      <c r="H450" s="58"/>
      <c r="I450" s="56"/>
      <c r="J450" s="59"/>
      <c r="K450" s="59"/>
      <c r="L450" s="59"/>
      <c r="M450" s="60"/>
      <c r="N450" s="56"/>
      <c r="O450" s="59"/>
      <c r="P450" s="59"/>
      <c r="Q450" s="59"/>
      <c r="R450" s="59"/>
      <c r="S450" s="73"/>
      <c r="T450" s="3"/>
      <c r="U450" s="62"/>
      <c r="V450" s="63"/>
      <c r="W450" s="63"/>
      <c r="X450" s="63"/>
      <c r="Y450" s="64"/>
      <c r="Z450" s="152"/>
    </row>
    <row r="451" spans="1:27" ht="39.950000000000003" customHeight="1" x14ac:dyDescent="0.15">
      <c r="A451" s="95"/>
      <c r="B451" s="84"/>
      <c r="C451" s="99"/>
      <c r="D451" s="269">
        <f t="shared" si="9"/>
        <v>16</v>
      </c>
      <c r="E451" s="56"/>
      <c r="F451" s="57"/>
      <c r="G451" s="57"/>
      <c r="H451" s="58"/>
      <c r="I451" s="56"/>
      <c r="J451" s="59"/>
      <c r="K451" s="59"/>
      <c r="L451" s="59"/>
      <c r="M451" s="60"/>
      <c r="N451" s="56"/>
      <c r="O451" s="59"/>
      <c r="P451" s="59"/>
      <c r="Q451" s="59"/>
      <c r="R451" s="59"/>
      <c r="S451" s="73"/>
      <c r="T451" s="3"/>
      <c r="U451" s="62"/>
      <c r="V451" s="63"/>
      <c r="W451" s="63"/>
      <c r="X451" s="63"/>
      <c r="Y451" s="64"/>
      <c r="Z451" s="152"/>
    </row>
    <row r="452" spans="1:27" ht="39.950000000000003" customHeight="1" x14ac:dyDescent="0.15">
      <c r="A452" s="95"/>
      <c r="B452" s="84"/>
      <c r="C452" s="99"/>
      <c r="D452" s="269">
        <f t="shared" si="9"/>
        <v>17</v>
      </c>
      <c r="E452" s="56"/>
      <c r="F452" s="57"/>
      <c r="G452" s="57"/>
      <c r="H452" s="58"/>
      <c r="I452" s="56"/>
      <c r="J452" s="59"/>
      <c r="K452" s="59"/>
      <c r="L452" s="59"/>
      <c r="M452" s="60"/>
      <c r="N452" s="56"/>
      <c r="O452" s="59"/>
      <c r="P452" s="59"/>
      <c r="Q452" s="59"/>
      <c r="R452" s="59"/>
      <c r="S452" s="73"/>
      <c r="T452" s="3"/>
      <c r="U452" s="62"/>
      <c r="V452" s="63"/>
      <c r="W452" s="63"/>
      <c r="X452" s="63"/>
      <c r="Y452" s="64"/>
      <c r="Z452" s="152"/>
    </row>
    <row r="453" spans="1:27" ht="39.950000000000003" customHeight="1" x14ac:dyDescent="0.15">
      <c r="A453" s="95"/>
      <c r="B453" s="84"/>
      <c r="C453" s="99"/>
      <c r="D453" s="269">
        <f t="shared" si="9"/>
        <v>18</v>
      </c>
      <c r="E453" s="56"/>
      <c r="F453" s="57"/>
      <c r="G453" s="57"/>
      <c r="H453" s="58"/>
      <c r="I453" s="56"/>
      <c r="J453" s="59"/>
      <c r="K453" s="59"/>
      <c r="L453" s="59"/>
      <c r="M453" s="60"/>
      <c r="N453" s="56"/>
      <c r="O453" s="59"/>
      <c r="P453" s="59"/>
      <c r="Q453" s="59"/>
      <c r="R453" s="59"/>
      <c r="S453" s="73"/>
      <c r="T453" s="3"/>
      <c r="U453" s="62"/>
      <c r="V453" s="63"/>
      <c r="W453" s="63"/>
      <c r="X453" s="63"/>
      <c r="Y453" s="64"/>
      <c r="Z453" s="152"/>
    </row>
    <row r="454" spans="1:27" ht="39.950000000000003" customHeight="1" x14ac:dyDescent="0.15">
      <c r="A454" s="95"/>
      <c r="B454" s="84"/>
      <c r="C454" s="99"/>
      <c r="D454" s="269">
        <f t="shared" si="9"/>
        <v>19</v>
      </c>
      <c r="E454" s="56"/>
      <c r="F454" s="57"/>
      <c r="G454" s="57"/>
      <c r="H454" s="58"/>
      <c r="I454" s="56"/>
      <c r="J454" s="59"/>
      <c r="K454" s="59"/>
      <c r="L454" s="59"/>
      <c r="M454" s="60"/>
      <c r="N454" s="56"/>
      <c r="O454" s="59"/>
      <c r="P454" s="59"/>
      <c r="Q454" s="59"/>
      <c r="R454" s="59"/>
      <c r="S454" s="73"/>
      <c r="T454" s="3"/>
      <c r="U454" s="62"/>
      <c r="V454" s="63"/>
      <c r="W454" s="63"/>
      <c r="X454" s="63"/>
      <c r="Y454" s="64"/>
      <c r="Z454" s="152"/>
    </row>
    <row r="455" spans="1:27" ht="39.950000000000003" customHeight="1" x14ac:dyDescent="0.15">
      <c r="A455" s="95"/>
      <c r="B455" s="84"/>
      <c r="C455" s="99"/>
      <c r="D455" s="270">
        <v>20</v>
      </c>
      <c r="E455" s="65"/>
      <c r="F455" s="66"/>
      <c r="G455" s="66"/>
      <c r="H455" s="67"/>
      <c r="I455" s="65"/>
      <c r="J455" s="68"/>
      <c r="K455" s="68"/>
      <c r="L455" s="68"/>
      <c r="M455" s="69"/>
      <c r="N455" s="65"/>
      <c r="O455" s="68"/>
      <c r="P455" s="68"/>
      <c r="Q455" s="68"/>
      <c r="R455" s="68"/>
      <c r="S455" s="69"/>
      <c r="T455" s="4"/>
      <c r="U455" s="70"/>
      <c r="V455" s="71"/>
      <c r="W455" s="71"/>
      <c r="X455" s="71"/>
      <c r="Y455" s="72"/>
      <c r="Z455" s="152"/>
    </row>
    <row r="456" spans="1:27" ht="20.100000000000001" customHeight="1" x14ac:dyDescent="0.15">
      <c r="A456" s="95"/>
      <c r="B456" s="84"/>
      <c r="C456" s="103"/>
      <c r="D456" s="104"/>
      <c r="E456" s="101"/>
      <c r="F456" s="101"/>
      <c r="G456" s="101"/>
      <c r="H456" s="101"/>
      <c r="I456" s="271"/>
      <c r="J456" s="271"/>
      <c r="K456" s="129"/>
      <c r="L456" s="129"/>
      <c r="M456" s="129"/>
      <c r="N456" s="129"/>
      <c r="O456" s="129"/>
      <c r="P456" s="129"/>
      <c r="Q456" s="129"/>
      <c r="R456" s="129"/>
      <c r="S456" s="129"/>
      <c r="T456" s="129"/>
      <c r="U456" s="129"/>
      <c r="V456" s="109"/>
      <c r="W456" s="109"/>
      <c r="X456" s="109"/>
      <c r="Z456" s="152"/>
    </row>
    <row r="457" spans="1:27" ht="20.100000000000001" customHeight="1" x14ac:dyDescent="0.15">
      <c r="A457" s="95"/>
      <c r="B457" s="84"/>
      <c r="C457" s="123"/>
      <c r="D457" s="124"/>
      <c r="E457" s="124"/>
      <c r="F457" s="124"/>
      <c r="G457" s="124"/>
      <c r="H457" s="124"/>
      <c r="I457" s="124"/>
      <c r="J457" s="124"/>
      <c r="K457" s="126"/>
      <c r="L457" s="126"/>
      <c r="M457" s="126"/>
      <c r="N457" s="126"/>
      <c r="O457" s="126"/>
      <c r="P457" s="126"/>
      <c r="Q457" s="126"/>
      <c r="R457" s="126"/>
      <c r="S457" s="126"/>
      <c r="T457" s="126"/>
      <c r="U457" s="126"/>
      <c r="V457" s="124"/>
      <c r="W457" s="124"/>
      <c r="X457" s="124"/>
      <c r="Y457" s="158"/>
      <c r="Z457" s="222"/>
    </row>
    <row r="458" spans="1:27" ht="20.100000000000001" customHeight="1" x14ac:dyDescent="0.15">
      <c r="A458" s="95"/>
      <c r="B458" s="84"/>
      <c r="C458" s="109"/>
      <c r="D458" s="109"/>
      <c r="E458" s="109"/>
      <c r="F458" s="109"/>
      <c r="G458" s="109"/>
      <c r="H458" s="109"/>
      <c r="I458" s="109"/>
      <c r="J458" s="109"/>
      <c r="K458" s="129"/>
      <c r="L458" s="129"/>
      <c r="M458" s="129"/>
      <c r="N458" s="109"/>
      <c r="O458" s="109"/>
      <c r="P458" s="109"/>
      <c r="Q458" s="109"/>
      <c r="R458" s="109"/>
      <c r="S458" s="109"/>
      <c r="T458" s="109"/>
      <c r="U458" s="109"/>
      <c r="V458" s="109"/>
      <c r="W458" s="109"/>
      <c r="X458" s="109"/>
      <c r="Y458" s="109"/>
      <c r="Z458" s="109"/>
      <c r="AA458" s="109"/>
    </row>
    <row r="459" spans="1:27" ht="20.100000000000001" customHeight="1" x14ac:dyDescent="0.15">
      <c r="A459" s="95"/>
      <c r="B459" s="84"/>
      <c r="C459" s="109"/>
      <c r="D459" s="109"/>
      <c r="E459" s="109"/>
      <c r="F459" s="109"/>
      <c r="G459" s="109"/>
      <c r="H459" s="109"/>
      <c r="I459" s="129"/>
      <c r="J459" s="129"/>
      <c r="K459" s="109"/>
      <c r="L459" s="109"/>
      <c r="M459" s="109"/>
      <c r="N459" s="109"/>
      <c r="O459" s="109"/>
      <c r="P459" s="109"/>
      <c r="Q459" s="109"/>
      <c r="R459" s="109"/>
      <c r="S459" s="109"/>
      <c r="T459" s="109"/>
      <c r="U459" s="109"/>
      <c r="V459" s="109"/>
      <c r="W459" s="109"/>
      <c r="X459" s="109"/>
      <c r="Y459" s="109"/>
      <c r="Z459" s="109"/>
      <c r="AA459" s="109"/>
    </row>
    <row r="460" spans="1:27" ht="20.100000000000001" customHeight="1" x14ac:dyDescent="0.15">
      <c r="A460" s="95"/>
      <c r="B460" s="84"/>
      <c r="C460" s="96" t="s">
        <v>293</v>
      </c>
      <c r="D460" s="97"/>
      <c r="E460" s="97"/>
      <c r="F460" s="97"/>
      <c r="G460" s="97"/>
      <c r="H460" s="98"/>
    </row>
    <row r="461" spans="1:27" ht="20.100000000000001" customHeight="1" x14ac:dyDescent="0.15">
      <c r="A461" s="95"/>
      <c r="B461" s="84"/>
      <c r="C461" s="99"/>
      <c r="D461" s="100"/>
      <c r="E461" s="100"/>
      <c r="F461" s="100"/>
      <c r="G461" s="100"/>
      <c r="H461" s="100"/>
      <c r="I461" s="101"/>
      <c r="J461" s="101"/>
      <c r="K461" s="101"/>
      <c r="L461" s="101"/>
      <c r="M461" s="101"/>
      <c r="N461" s="101"/>
      <c r="O461" s="101"/>
      <c r="P461" s="101"/>
      <c r="Q461" s="101"/>
      <c r="R461" s="101"/>
      <c r="S461" s="101"/>
      <c r="T461" s="101"/>
      <c r="U461" s="101"/>
      <c r="V461" s="101"/>
      <c r="W461" s="101"/>
      <c r="X461" s="101"/>
      <c r="Y461" s="223"/>
      <c r="Z461" s="224"/>
    </row>
    <row r="462" spans="1:27" ht="45" customHeight="1" x14ac:dyDescent="0.15">
      <c r="A462" s="95"/>
      <c r="B462" s="84"/>
      <c r="C462" s="99"/>
      <c r="D462" s="272" t="s">
        <v>294</v>
      </c>
      <c r="E462" s="272"/>
      <c r="F462" s="272"/>
      <c r="G462" s="272"/>
      <c r="H462" s="272"/>
      <c r="I462" s="272"/>
      <c r="J462" s="272"/>
      <c r="K462" s="272"/>
      <c r="L462" s="272"/>
      <c r="M462" s="272"/>
      <c r="N462" s="272"/>
      <c r="O462" s="272"/>
      <c r="P462" s="272"/>
      <c r="Q462" s="272"/>
      <c r="R462" s="272"/>
      <c r="S462" s="272"/>
      <c r="T462" s="272"/>
      <c r="U462" s="272"/>
      <c r="V462" s="272"/>
      <c r="W462" s="272"/>
      <c r="X462" s="272"/>
      <c r="Y462" s="272"/>
      <c r="Z462" s="152"/>
    </row>
    <row r="463" spans="1:27" ht="33" customHeight="1" x14ac:dyDescent="0.15">
      <c r="A463" s="95"/>
      <c r="B463" s="84"/>
      <c r="C463" s="99"/>
      <c r="D463" s="123"/>
      <c r="E463" s="273" t="s">
        <v>277</v>
      </c>
      <c r="F463" s="274"/>
      <c r="G463" s="274"/>
      <c r="H463" s="275"/>
      <c r="I463" s="276" t="s">
        <v>278</v>
      </c>
      <c r="J463" s="245"/>
      <c r="K463" s="245"/>
      <c r="L463" s="245"/>
      <c r="M463" s="246"/>
      <c r="N463" s="277" t="s">
        <v>279</v>
      </c>
      <c r="O463" s="278"/>
      <c r="P463" s="278"/>
      <c r="Q463" s="278"/>
      <c r="R463" s="278"/>
      <c r="S463" s="279"/>
      <c r="T463" s="280" t="s">
        <v>297</v>
      </c>
      <c r="U463" s="253" t="s">
        <v>280</v>
      </c>
      <c r="V463" s="254"/>
      <c r="W463" s="254"/>
      <c r="X463" s="254"/>
      <c r="Y463" s="255"/>
      <c r="Z463" s="152"/>
    </row>
    <row r="464" spans="1:27" ht="20.100000000000001" customHeight="1" x14ac:dyDescent="0.15">
      <c r="A464" s="95"/>
      <c r="B464" s="84"/>
      <c r="C464" s="99"/>
      <c r="D464" s="256" t="s">
        <v>281</v>
      </c>
      <c r="E464" s="283" t="s">
        <v>285</v>
      </c>
      <c r="F464" s="283"/>
      <c r="G464" s="283"/>
      <c r="H464" s="283"/>
      <c r="I464" s="260" t="s">
        <v>283</v>
      </c>
      <c r="J464" s="261"/>
      <c r="K464" s="261"/>
      <c r="L464" s="261"/>
      <c r="M464" s="262"/>
      <c r="N464" s="260" t="s">
        <v>286</v>
      </c>
      <c r="O464" s="261"/>
      <c r="P464" s="261"/>
      <c r="Q464" s="261"/>
      <c r="R464" s="261"/>
      <c r="S464" s="262"/>
      <c r="T464" s="284" t="s">
        <v>288</v>
      </c>
      <c r="U464" s="266">
        <v>10000</v>
      </c>
      <c r="V464" s="267"/>
      <c r="W464" s="267"/>
      <c r="X464" s="267"/>
      <c r="Y464" s="268"/>
      <c r="Z464" s="152"/>
    </row>
    <row r="465" spans="1:26" ht="39.950000000000003" customHeight="1" x14ac:dyDescent="0.15">
      <c r="A465" s="95"/>
      <c r="B465" s="84"/>
      <c r="C465" s="99"/>
      <c r="D465" s="269">
        <v>1</v>
      </c>
      <c r="E465" s="56"/>
      <c r="F465" s="57"/>
      <c r="G465" s="57"/>
      <c r="H465" s="58"/>
      <c r="I465" s="56"/>
      <c r="J465" s="59"/>
      <c r="K465" s="59"/>
      <c r="L465" s="59"/>
      <c r="M465" s="60"/>
      <c r="N465" s="56"/>
      <c r="O465" s="59"/>
      <c r="P465" s="59"/>
      <c r="Q465" s="59"/>
      <c r="R465" s="59"/>
      <c r="S465" s="73"/>
      <c r="T465" s="2"/>
      <c r="U465" s="62"/>
      <c r="V465" s="63"/>
      <c r="W465" s="63"/>
      <c r="X465" s="63"/>
      <c r="Y465" s="64"/>
      <c r="Z465" s="152"/>
    </row>
    <row r="466" spans="1:26" ht="39.950000000000003" customHeight="1" x14ac:dyDescent="0.15">
      <c r="A466" s="95"/>
      <c r="B466" s="84"/>
      <c r="C466" s="99"/>
      <c r="D466" s="269">
        <f>D465+1</f>
        <v>2</v>
      </c>
      <c r="E466" s="56"/>
      <c r="F466" s="57"/>
      <c r="G466" s="57"/>
      <c r="H466" s="58"/>
      <c r="I466" s="56"/>
      <c r="J466" s="59"/>
      <c r="K466" s="59"/>
      <c r="L466" s="59"/>
      <c r="M466" s="60"/>
      <c r="N466" s="56"/>
      <c r="O466" s="59"/>
      <c r="P466" s="59"/>
      <c r="Q466" s="59"/>
      <c r="R466" s="59"/>
      <c r="S466" s="73"/>
      <c r="T466" s="3"/>
      <c r="U466" s="62"/>
      <c r="V466" s="63"/>
      <c r="W466" s="63"/>
      <c r="X466" s="63"/>
      <c r="Y466" s="64"/>
      <c r="Z466" s="152"/>
    </row>
    <row r="467" spans="1:26" ht="39.950000000000003" customHeight="1" x14ac:dyDescent="0.15">
      <c r="A467" s="95"/>
      <c r="B467" s="84"/>
      <c r="C467" s="99"/>
      <c r="D467" s="269">
        <f t="shared" ref="D467:D483" si="10">D466+1</f>
        <v>3</v>
      </c>
      <c r="E467" s="56"/>
      <c r="F467" s="57"/>
      <c r="G467" s="57"/>
      <c r="H467" s="58"/>
      <c r="I467" s="56"/>
      <c r="J467" s="59"/>
      <c r="K467" s="59"/>
      <c r="L467" s="59"/>
      <c r="M467" s="60"/>
      <c r="N467" s="56"/>
      <c r="O467" s="59"/>
      <c r="P467" s="59"/>
      <c r="Q467" s="59"/>
      <c r="R467" s="59"/>
      <c r="S467" s="73"/>
      <c r="T467" s="3"/>
      <c r="U467" s="62"/>
      <c r="V467" s="63"/>
      <c r="W467" s="63"/>
      <c r="X467" s="63"/>
      <c r="Y467" s="64"/>
      <c r="Z467" s="152"/>
    </row>
    <row r="468" spans="1:26" ht="39.950000000000003" customHeight="1" x14ac:dyDescent="0.15">
      <c r="A468" s="95"/>
      <c r="B468" s="84"/>
      <c r="C468" s="99"/>
      <c r="D468" s="269">
        <f t="shared" si="10"/>
        <v>4</v>
      </c>
      <c r="E468" s="56"/>
      <c r="F468" s="57"/>
      <c r="G468" s="57"/>
      <c r="H468" s="58"/>
      <c r="I468" s="56"/>
      <c r="J468" s="59"/>
      <c r="K468" s="59"/>
      <c r="L468" s="59"/>
      <c r="M468" s="60"/>
      <c r="N468" s="56"/>
      <c r="O468" s="59"/>
      <c r="P468" s="59"/>
      <c r="Q468" s="59"/>
      <c r="R468" s="59"/>
      <c r="S468" s="73"/>
      <c r="T468" s="3"/>
      <c r="U468" s="62"/>
      <c r="V468" s="63"/>
      <c r="W468" s="63"/>
      <c r="X468" s="63"/>
      <c r="Y468" s="64"/>
      <c r="Z468" s="152"/>
    </row>
    <row r="469" spans="1:26" ht="39.950000000000003" customHeight="1" x14ac:dyDescent="0.15">
      <c r="A469" s="95"/>
      <c r="B469" s="84"/>
      <c r="C469" s="99"/>
      <c r="D469" s="269">
        <f t="shared" si="10"/>
        <v>5</v>
      </c>
      <c r="E469" s="56"/>
      <c r="F469" s="57"/>
      <c r="G469" s="57"/>
      <c r="H469" s="58"/>
      <c r="I469" s="56"/>
      <c r="J469" s="59"/>
      <c r="K469" s="59"/>
      <c r="L469" s="59"/>
      <c r="M469" s="60"/>
      <c r="N469" s="56"/>
      <c r="O469" s="59"/>
      <c r="P469" s="59"/>
      <c r="Q469" s="59"/>
      <c r="R469" s="59"/>
      <c r="S469" s="73"/>
      <c r="T469" s="3"/>
      <c r="U469" s="62"/>
      <c r="V469" s="63"/>
      <c r="W469" s="63"/>
      <c r="X469" s="63"/>
      <c r="Y469" s="64"/>
      <c r="Z469" s="152"/>
    </row>
    <row r="470" spans="1:26" ht="39.950000000000003" customHeight="1" x14ac:dyDescent="0.15">
      <c r="A470" s="95"/>
      <c r="B470" s="84"/>
      <c r="C470" s="99"/>
      <c r="D470" s="269">
        <f t="shared" si="10"/>
        <v>6</v>
      </c>
      <c r="E470" s="56"/>
      <c r="F470" s="57"/>
      <c r="G470" s="57"/>
      <c r="H470" s="58"/>
      <c r="I470" s="56"/>
      <c r="J470" s="59"/>
      <c r="K470" s="59"/>
      <c r="L470" s="59"/>
      <c r="M470" s="60"/>
      <c r="N470" s="56"/>
      <c r="O470" s="59"/>
      <c r="P470" s="59"/>
      <c r="Q470" s="59"/>
      <c r="R470" s="59"/>
      <c r="S470" s="73"/>
      <c r="T470" s="3"/>
      <c r="U470" s="62"/>
      <c r="V470" s="63"/>
      <c r="W470" s="63"/>
      <c r="X470" s="63"/>
      <c r="Y470" s="64"/>
      <c r="Z470" s="152"/>
    </row>
    <row r="471" spans="1:26" ht="39.950000000000003" customHeight="1" x14ac:dyDescent="0.15">
      <c r="A471" s="95"/>
      <c r="B471" s="84"/>
      <c r="C471" s="99"/>
      <c r="D471" s="269">
        <f t="shared" si="10"/>
        <v>7</v>
      </c>
      <c r="E471" s="56"/>
      <c r="F471" s="57"/>
      <c r="G471" s="57"/>
      <c r="H471" s="58"/>
      <c r="I471" s="56"/>
      <c r="J471" s="59"/>
      <c r="K471" s="59"/>
      <c r="L471" s="59"/>
      <c r="M471" s="60"/>
      <c r="N471" s="56"/>
      <c r="O471" s="59"/>
      <c r="P471" s="59"/>
      <c r="Q471" s="59"/>
      <c r="R471" s="59"/>
      <c r="S471" s="73"/>
      <c r="T471" s="3"/>
      <c r="U471" s="62"/>
      <c r="V471" s="63"/>
      <c r="W471" s="63"/>
      <c r="X471" s="63"/>
      <c r="Y471" s="64"/>
      <c r="Z471" s="152"/>
    </row>
    <row r="472" spans="1:26" ht="39.950000000000003" customHeight="1" x14ac:dyDescent="0.15">
      <c r="A472" s="95"/>
      <c r="B472" s="84"/>
      <c r="C472" s="99"/>
      <c r="D472" s="269">
        <f t="shared" si="10"/>
        <v>8</v>
      </c>
      <c r="E472" s="56"/>
      <c r="F472" s="57"/>
      <c r="G472" s="57"/>
      <c r="H472" s="58"/>
      <c r="I472" s="56"/>
      <c r="J472" s="59"/>
      <c r="K472" s="59"/>
      <c r="L472" s="59"/>
      <c r="M472" s="60"/>
      <c r="N472" s="56"/>
      <c r="O472" s="59"/>
      <c r="P472" s="59"/>
      <c r="Q472" s="59"/>
      <c r="R472" s="59"/>
      <c r="S472" s="73"/>
      <c r="T472" s="3"/>
      <c r="U472" s="62"/>
      <c r="V472" s="63"/>
      <c r="W472" s="63"/>
      <c r="X472" s="63"/>
      <c r="Y472" s="64"/>
      <c r="Z472" s="152"/>
    </row>
    <row r="473" spans="1:26" ht="39.950000000000003" customHeight="1" x14ac:dyDescent="0.15">
      <c r="A473" s="95"/>
      <c r="B473" s="84"/>
      <c r="C473" s="99"/>
      <c r="D473" s="269">
        <f t="shared" si="10"/>
        <v>9</v>
      </c>
      <c r="E473" s="56"/>
      <c r="F473" s="57"/>
      <c r="G473" s="57"/>
      <c r="H473" s="58"/>
      <c r="I473" s="56"/>
      <c r="J473" s="59"/>
      <c r="K473" s="59"/>
      <c r="L473" s="59"/>
      <c r="M473" s="60"/>
      <c r="N473" s="56"/>
      <c r="O473" s="59"/>
      <c r="P473" s="59"/>
      <c r="Q473" s="59"/>
      <c r="R473" s="59"/>
      <c r="S473" s="73"/>
      <c r="T473" s="3"/>
      <c r="U473" s="62"/>
      <c r="V473" s="63"/>
      <c r="W473" s="63"/>
      <c r="X473" s="63"/>
      <c r="Y473" s="64"/>
      <c r="Z473" s="152"/>
    </row>
    <row r="474" spans="1:26" ht="39.950000000000003" customHeight="1" x14ac:dyDescent="0.15">
      <c r="A474" s="95"/>
      <c r="B474" s="84"/>
      <c r="C474" s="99"/>
      <c r="D474" s="269">
        <f t="shared" si="10"/>
        <v>10</v>
      </c>
      <c r="E474" s="56"/>
      <c r="F474" s="57"/>
      <c r="G474" s="57"/>
      <c r="H474" s="58"/>
      <c r="I474" s="56"/>
      <c r="J474" s="59"/>
      <c r="K474" s="59"/>
      <c r="L474" s="59"/>
      <c r="M474" s="60"/>
      <c r="N474" s="56"/>
      <c r="O474" s="59"/>
      <c r="P474" s="59"/>
      <c r="Q474" s="59"/>
      <c r="R474" s="59"/>
      <c r="S474" s="73"/>
      <c r="T474" s="3"/>
      <c r="U474" s="62"/>
      <c r="V474" s="63"/>
      <c r="W474" s="63"/>
      <c r="X474" s="63"/>
      <c r="Y474" s="64"/>
      <c r="Z474" s="152"/>
    </row>
    <row r="475" spans="1:26" ht="39.950000000000003" customHeight="1" x14ac:dyDescent="0.15">
      <c r="A475" s="95"/>
      <c r="B475" s="84"/>
      <c r="C475" s="99"/>
      <c r="D475" s="269">
        <f t="shared" si="10"/>
        <v>11</v>
      </c>
      <c r="E475" s="56"/>
      <c r="F475" s="57"/>
      <c r="G475" s="57"/>
      <c r="H475" s="58"/>
      <c r="I475" s="56"/>
      <c r="J475" s="59"/>
      <c r="K475" s="59"/>
      <c r="L475" s="59"/>
      <c r="M475" s="60"/>
      <c r="N475" s="56"/>
      <c r="O475" s="59"/>
      <c r="P475" s="59"/>
      <c r="Q475" s="59"/>
      <c r="R475" s="59"/>
      <c r="S475" s="73"/>
      <c r="T475" s="3"/>
      <c r="U475" s="62"/>
      <c r="V475" s="63"/>
      <c r="W475" s="63"/>
      <c r="X475" s="63"/>
      <c r="Y475" s="64"/>
      <c r="Z475" s="152"/>
    </row>
    <row r="476" spans="1:26" ht="39.950000000000003" customHeight="1" x14ac:dyDescent="0.15">
      <c r="A476" s="95"/>
      <c r="B476" s="84"/>
      <c r="C476" s="99"/>
      <c r="D476" s="269">
        <f t="shared" si="10"/>
        <v>12</v>
      </c>
      <c r="E476" s="56"/>
      <c r="F476" s="57"/>
      <c r="G476" s="57"/>
      <c r="H476" s="58"/>
      <c r="I476" s="56"/>
      <c r="J476" s="59"/>
      <c r="K476" s="59"/>
      <c r="L476" s="59"/>
      <c r="M476" s="60"/>
      <c r="N476" s="56"/>
      <c r="O476" s="59"/>
      <c r="P476" s="59"/>
      <c r="Q476" s="59"/>
      <c r="R476" s="59"/>
      <c r="S476" s="73"/>
      <c r="T476" s="3"/>
      <c r="U476" s="62"/>
      <c r="V476" s="63"/>
      <c r="W476" s="63"/>
      <c r="X476" s="63"/>
      <c r="Y476" s="64"/>
      <c r="Z476" s="152"/>
    </row>
    <row r="477" spans="1:26" ht="39.950000000000003" customHeight="1" x14ac:dyDescent="0.15">
      <c r="A477" s="95"/>
      <c r="B477" s="84"/>
      <c r="C477" s="99"/>
      <c r="D477" s="269">
        <f t="shared" si="10"/>
        <v>13</v>
      </c>
      <c r="E477" s="56"/>
      <c r="F477" s="57"/>
      <c r="G477" s="57"/>
      <c r="H477" s="58"/>
      <c r="I477" s="56"/>
      <c r="J477" s="59"/>
      <c r="K477" s="59"/>
      <c r="L477" s="59"/>
      <c r="M477" s="60"/>
      <c r="N477" s="56"/>
      <c r="O477" s="59"/>
      <c r="P477" s="59"/>
      <c r="Q477" s="59"/>
      <c r="R477" s="59"/>
      <c r="S477" s="73"/>
      <c r="T477" s="3"/>
      <c r="U477" s="62"/>
      <c r="V477" s="63"/>
      <c r="W477" s="63"/>
      <c r="X477" s="63"/>
      <c r="Y477" s="64"/>
      <c r="Z477" s="152"/>
    </row>
    <row r="478" spans="1:26" ht="39.950000000000003" customHeight="1" x14ac:dyDescent="0.15">
      <c r="A478" s="95"/>
      <c r="B478" s="84"/>
      <c r="C478" s="99"/>
      <c r="D478" s="269">
        <f t="shared" si="10"/>
        <v>14</v>
      </c>
      <c r="E478" s="56"/>
      <c r="F478" s="57"/>
      <c r="G478" s="57"/>
      <c r="H478" s="58"/>
      <c r="I478" s="56"/>
      <c r="J478" s="59"/>
      <c r="K478" s="59"/>
      <c r="L478" s="59"/>
      <c r="M478" s="60"/>
      <c r="N478" s="56"/>
      <c r="O478" s="59"/>
      <c r="P478" s="59"/>
      <c r="Q478" s="59"/>
      <c r="R478" s="59"/>
      <c r="S478" s="73"/>
      <c r="T478" s="3"/>
      <c r="U478" s="62"/>
      <c r="V478" s="63"/>
      <c r="W478" s="63"/>
      <c r="X478" s="63"/>
      <c r="Y478" s="64"/>
      <c r="Z478" s="152"/>
    </row>
    <row r="479" spans="1:26" ht="39.950000000000003" customHeight="1" x14ac:dyDescent="0.15">
      <c r="A479" s="95"/>
      <c r="B479" s="84"/>
      <c r="C479" s="99"/>
      <c r="D479" s="269">
        <f t="shared" si="10"/>
        <v>15</v>
      </c>
      <c r="E479" s="56"/>
      <c r="F479" s="57"/>
      <c r="G479" s="57"/>
      <c r="H479" s="58"/>
      <c r="I479" s="56"/>
      <c r="J479" s="59"/>
      <c r="K479" s="59"/>
      <c r="L479" s="59"/>
      <c r="M479" s="60"/>
      <c r="N479" s="56"/>
      <c r="O479" s="59"/>
      <c r="P479" s="59"/>
      <c r="Q479" s="59"/>
      <c r="R479" s="59"/>
      <c r="S479" s="73"/>
      <c r="T479" s="3"/>
      <c r="U479" s="62"/>
      <c r="V479" s="63"/>
      <c r="W479" s="63"/>
      <c r="X479" s="63"/>
      <c r="Y479" s="64"/>
      <c r="Z479" s="152"/>
    </row>
    <row r="480" spans="1:26" ht="39.950000000000003" customHeight="1" x14ac:dyDescent="0.15">
      <c r="A480" s="95"/>
      <c r="B480" s="84"/>
      <c r="C480" s="99"/>
      <c r="D480" s="269">
        <f t="shared" si="10"/>
        <v>16</v>
      </c>
      <c r="E480" s="56"/>
      <c r="F480" s="57"/>
      <c r="G480" s="57"/>
      <c r="H480" s="58"/>
      <c r="I480" s="56"/>
      <c r="J480" s="59"/>
      <c r="K480" s="59"/>
      <c r="L480" s="59"/>
      <c r="M480" s="60"/>
      <c r="N480" s="56"/>
      <c r="O480" s="59"/>
      <c r="P480" s="59"/>
      <c r="Q480" s="59"/>
      <c r="R480" s="59"/>
      <c r="S480" s="73"/>
      <c r="T480" s="3"/>
      <c r="U480" s="62"/>
      <c r="V480" s="63"/>
      <c r="W480" s="63"/>
      <c r="X480" s="63"/>
      <c r="Y480" s="64"/>
      <c r="Z480" s="152"/>
    </row>
    <row r="481" spans="1:27" ht="39.950000000000003" customHeight="1" x14ac:dyDescent="0.15">
      <c r="A481" s="95"/>
      <c r="B481" s="84"/>
      <c r="C481" s="99"/>
      <c r="D481" s="269">
        <f t="shared" si="10"/>
        <v>17</v>
      </c>
      <c r="E481" s="56"/>
      <c r="F481" s="57"/>
      <c r="G481" s="57"/>
      <c r="H481" s="58"/>
      <c r="I481" s="56"/>
      <c r="J481" s="59"/>
      <c r="K481" s="59"/>
      <c r="L481" s="59"/>
      <c r="M481" s="60"/>
      <c r="N481" s="56"/>
      <c r="O481" s="59"/>
      <c r="P481" s="59"/>
      <c r="Q481" s="59"/>
      <c r="R481" s="59"/>
      <c r="S481" s="73"/>
      <c r="T481" s="3"/>
      <c r="U481" s="62"/>
      <c r="V481" s="63"/>
      <c r="W481" s="63"/>
      <c r="X481" s="63"/>
      <c r="Y481" s="64"/>
      <c r="Z481" s="152"/>
    </row>
    <row r="482" spans="1:27" ht="39.950000000000003" customHeight="1" x14ac:dyDescent="0.15">
      <c r="A482" s="95"/>
      <c r="B482" s="84"/>
      <c r="C482" s="99"/>
      <c r="D482" s="269">
        <f t="shared" si="10"/>
        <v>18</v>
      </c>
      <c r="E482" s="56"/>
      <c r="F482" s="57"/>
      <c r="G482" s="57"/>
      <c r="H482" s="58"/>
      <c r="I482" s="56"/>
      <c r="J482" s="59"/>
      <c r="K482" s="59"/>
      <c r="L482" s="59"/>
      <c r="M482" s="60"/>
      <c r="N482" s="56"/>
      <c r="O482" s="59"/>
      <c r="P482" s="59"/>
      <c r="Q482" s="59"/>
      <c r="R482" s="59"/>
      <c r="S482" s="73"/>
      <c r="T482" s="3"/>
      <c r="U482" s="62"/>
      <c r="V482" s="63"/>
      <c r="W482" s="63"/>
      <c r="X482" s="63"/>
      <c r="Y482" s="64"/>
      <c r="Z482" s="152"/>
    </row>
    <row r="483" spans="1:27" ht="39.950000000000003" customHeight="1" x14ac:dyDescent="0.15">
      <c r="A483" s="95"/>
      <c r="B483" s="84"/>
      <c r="C483" s="99"/>
      <c r="D483" s="269">
        <f t="shared" si="10"/>
        <v>19</v>
      </c>
      <c r="E483" s="56"/>
      <c r="F483" s="57"/>
      <c r="G483" s="57"/>
      <c r="H483" s="58"/>
      <c r="I483" s="56"/>
      <c r="J483" s="59"/>
      <c r="K483" s="59"/>
      <c r="L483" s="59"/>
      <c r="M483" s="60"/>
      <c r="N483" s="56"/>
      <c r="O483" s="59"/>
      <c r="P483" s="59"/>
      <c r="Q483" s="59"/>
      <c r="R483" s="59"/>
      <c r="S483" s="73"/>
      <c r="T483" s="3"/>
      <c r="U483" s="62"/>
      <c r="V483" s="63"/>
      <c r="W483" s="63"/>
      <c r="X483" s="63"/>
      <c r="Y483" s="64"/>
      <c r="Z483" s="152"/>
    </row>
    <row r="484" spans="1:27" ht="39.950000000000003" customHeight="1" x14ac:dyDescent="0.15">
      <c r="A484" s="95"/>
      <c r="B484" s="84"/>
      <c r="C484" s="99"/>
      <c r="D484" s="270">
        <v>20</v>
      </c>
      <c r="E484" s="65"/>
      <c r="F484" s="66"/>
      <c r="G484" s="66"/>
      <c r="H484" s="67"/>
      <c r="I484" s="65"/>
      <c r="J484" s="68"/>
      <c r="K484" s="68"/>
      <c r="L484" s="68"/>
      <c r="M484" s="69"/>
      <c r="N484" s="65"/>
      <c r="O484" s="68"/>
      <c r="P484" s="68"/>
      <c r="Q484" s="68"/>
      <c r="R484" s="68"/>
      <c r="S484" s="69"/>
      <c r="T484" s="4"/>
      <c r="U484" s="70"/>
      <c r="V484" s="71"/>
      <c r="W484" s="71"/>
      <c r="X484" s="71"/>
      <c r="Y484" s="72"/>
      <c r="Z484" s="152"/>
    </row>
    <row r="485" spans="1:27" ht="20.100000000000001" customHeight="1" x14ac:dyDescent="0.15">
      <c r="A485" s="95"/>
      <c r="B485" s="84"/>
      <c r="C485" s="103"/>
      <c r="D485" s="104"/>
      <c r="E485" s="101"/>
      <c r="F485" s="101"/>
      <c r="G485" s="101"/>
      <c r="H485" s="101"/>
      <c r="I485" s="271"/>
      <c r="J485" s="271"/>
      <c r="K485" s="129"/>
      <c r="L485" s="129"/>
      <c r="M485" s="129"/>
      <c r="N485" s="129"/>
      <c r="O485" s="129"/>
      <c r="P485" s="129"/>
      <c r="Q485" s="129"/>
      <c r="R485" s="129"/>
      <c r="S485" s="129"/>
      <c r="T485" s="129"/>
      <c r="U485" s="129"/>
      <c r="V485" s="109"/>
      <c r="W485" s="109"/>
      <c r="X485" s="109"/>
      <c r="Z485" s="152"/>
    </row>
    <row r="486" spans="1:27" ht="20.100000000000001" customHeight="1" x14ac:dyDescent="0.15">
      <c r="A486" s="95"/>
      <c r="B486" s="84"/>
      <c r="C486" s="123"/>
      <c r="D486" s="124"/>
      <c r="E486" s="124"/>
      <c r="F486" s="124"/>
      <c r="G486" s="124"/>
      <c r="H486" s="124"/>
      <c r="I486" s="124"/>
      <c r="J486" s="124"/>
      <c r="K486" s="126"/>
      <c r="L486" s="126"/>
      <c r="M486" s="126"/>
      <c r="N486" s="126"/>
      <c r="O486" s="126"/>
      <c r="P486" s="126"/>
      <c r="Q486" s="126"/>
      <c r="R486" s="126"/>
      <c r="S486" s="126"/>
      <c r="T486" s="126"/>
      <c r="U486" s="126"/>
      <c r="V486" s="124"/>
      <c r="W486" s="124"/>
      <c r="X486" s="124"/>
      <c r="Y486" s="158"/>
      <c r="Z486" s="222"/>
    </row>
    <row r="487" spans="1:27" ht="15.75" customHeight="1" x14ac:dyDescent="0.15">
      <c r="A487" s="95"/>
      <c r="B487" s="84"/>
      <c r="C487" s="109"/>
      <c r="D487" s="109"/>
      <c r="E487" s="109"/>
      <c r="F487" s="109"/>
      <c r="G487" s="109"/>
      <c r="H487" s="109"/>
      <c r="I487" s="109"/>
      <c r="J487" s="109"/>
      <c r="K487" s="129"/>
      <c r="L487" s="129"/>
      <c r="M487" s="129"/>
      <c r="N487" s="109"/>
      <c r="O487" s="109"/>
      <c r="P487" s="109"/>
      <c r="Q487" s="109"/>
      <c r="R487" s="109"/>
      <c r="S487" s="109"/>
      <c r="T487" s="109"/>
      <c r="U487" s="109"/>
      <c r="V487" s="109"/>
      <c r="W487" s="109"/>
      <c r="X487" s="109"/>
      <c r="Y487" s="109"/>
      <c r="Z487" s="109"/>
      <c r="AA487" s="109"/>
    </row>
  </sheetData>
  <sheetProtection algorithmName="SHA-512" hashValue="lbmEEnztPfVsKK75et3V3kZO6J2yqOlwTlPdk85NmrSy7OsRXr02SO58FltuCg2W4wa2mVhXvbKCZiJ5Mtg20g==" saltValue="wIut9EhamG6bIjHqxhHaDA==" spinCount="100000" sheet="1" objects="1" scenarios="1"/>
  <dataConsolidate/>
  <mergeCells count="981">
    <mergeCell ref="S380:Y380"/>
    <mergeCell ref="S381:Y381"/>
    <mergeCell ref="S391:Y391"/>
    <mergeCell ref="S392:Y392"/>
    <mergeCell ref="S393:Y393"/>
    <mergeCell ref="S394:Y394"/>
    <mergeCell ref="S382:Y382"/>
    <mergeCell ref="S383:Y383"/>
    <mergeCell ref="S384:Y384"/>
    <mergeCell ref="S385:Y385"/>
    <mergeCell ref="S386:Y386"/>
    <mergeCell ref="S387:Y387"/>
    <mergeCell ref="S388:Y388"/>
    <mergeCell ref="S389:Y389"/>
    <mergeCell ref="S390:Y390"/>
    <mergeCell ref="S371:Y371"/>
    <mergeCell ref="S372:Y372"/>
    <mergeCell ref="S373:Y373"/>
    <mergeCell ref="S374:Y374"/>
    <mergeCell ref="S375:Y375"/>
    <mergeCell ref="S376:Y376"/>
    <mergeCell ref="S377:Y377"/>
    <mergeCell ref="S378:Y378"/>
    <mergeCell ref="S379:Y379"/>
    <mergeCell ref="S362:Y362"/>
    <mergeCell ref="S363:Y363"/>
    <mergeCell ref="S364:Y364"/>
    <mergeCell ref="S365:Y365"/>
    <mergeCell ref="S366:Y366"/>
    <mergeCell ref="S367:Y367"/>
    <mergeCell ref="S368:Y368"/>
    <mergeCell ref="S369:Y369"/>
    <mergeCell ref="S370:Y370"/>
    <mergeCell ref="S353:Y353"/>
    <mergeCell ref="S354:Y354"/>
    <mergeCell ref="S355:Y355"/>
    <mergeCell ref="S356:Y356"/>
    <mergeCell ref="S357:Y357"/>
    <mergeCell ref="S358:Y358"/>
    <mergeCell ref="S359:Y359"/>
    <mergeCell ref="S360:Y360"/>
    <mergeCell ref="S361:Y361"/>
    <mergeCell ref="S344:Y344"/>
    <mergeCell ref="S345:Y345"/>
    <mergeCell ref="S346:Y346"/>
    <mergeCell ref="S347:Y347"/>
    <mergeCell ref="S348:Y348"/>
    <mergeCell ref="S349:Y349"/>
    <mergeCell ref="S350:Y350"/>
    <mergeCell ref="S351:Y351"/>
    <mergeCell ref="S352:Y352"/>
    <mergeCell ref="S335:Y335"/>
    <mergeCell ref="S336:Y336"/>
    <mergeCell ref="S337:Y337"/>
    <mergeCell ref="S338:Y338"/>
    <mergeCell ref="S339:Y339"/>
    <mergeCell ref="S340:Y340"/>
    <mergeCell ref="S341:Y341"/>
    <mergeCell ref="S342:Y342"/>
    <mergeCell ref="S343:Y343"/>
    <mergeCell ref="S326:Y326"/>
    <mergeCell ref="S327:Y327"/>
    <mergeCell ref="S328:Y328"/>
    <mergeCell ref="S329:Y329"/>
    <mergeCell ref="S330:Y330"/>
    <mergeCell ref="S331:Y331"/>
    <mergeCell ref="S332:Y332"/>
    <mergeCell ref="S333:Y333"/>
    <mergeCell ref="S334:Y334"/>
    <mergeCell ref="S317:Y317"/>
    <mergeCell ref="S318:Y318"/>
    <mergeCell ref="S319:Y319"/>
    <mergeCell ref="S320:Y320"/>
    <mergeCell ref="S321:Y321"/>
    <mergeCell ref="S322:Y322"/>
    <mergeCell ref="S323:Y323"/>
    <mergeCell ref="S324:Y324"/>
    <mergeCell ref="S325:Y325"/>
    <mergeCell ref="S308:Y308"/>
    <mergeCell ref="S309:Y309"/>
    <mergeCell ref="S310:Y310"/>
    <mergeCell ref="S311:Y311"/>
    <mergeCell ref="S312:Y312"/>
    <mergeCell ref="S313:Y313"/>
    <mergeCell ref="S314:Y314"/>
    <mergeCell ref="S315:Y315"/>
    <mergeCell ref="S316:Y316"/>
    <mergeCell ref="S299:Y299"/>
    <mergeCell ref="S300:Y300"/>
    <mergeCell ref="S301:Y301"/>
    <mergeCell ref="S302:Y302"/>
    <mergeCell ref="S303:Y303"/>
    <mergeCell ref="S304:Y304"/>
    <mergeCell ref="S305:Y305"/>
    <mergeCell ref="S306:Y306"/>
    <mergeCell ref="S307:Y307"/>
    <mergeCell ref="S290:Y290"/>
    <mergeCell ref="S291:Y291"/>
    <mergeCell ref="S292:Y292"/>
    <mergeCell ref="S293:Y293"/>
    <mergeCell ref="S294:Y294"/>
    <mergeCell ref="S295:Y295"/>
    <mergeCell ref="S296:Y296"/>
    <mergeCell ref="S297:Y297"/>
    <mergeCell ref="S298:Y298"/>
    <mergeCell ref="S281:Y281"/>
    <mergeCell ref="S282:Y282"/>
    <mergeCell ref="S283:Y283"/>
    <mergeCell ref="S284:Y284"/>
    <mergeCell ref="S285:Y285"/>
    <mergeCell ref="S286:Y286"/>
    <mergeCell ref="S287:Y287"/>
    <mergeCell ref="S288:Y288"/>
    <mergeCell ref="S289:Y289"/>
    <mergeCell ref="S272:Y272"/>
    <mergeCell ref="S273:Y273"/>
    <mergeCell ref="S274:Y274"/>
    <mergeCell ref="S275:Y275"/>
    <mergeCell ref="S276:Y276"/>
    <mergeCell ref="S277:Y277"/>
    <mergeCell ref="S278:Y278"/>
    <mergeCell ref="S279:Y279"/>
    <mergeCell ref="S280:Y280"/>
    <mergeCell ref="S263:Y263"/>
    <mergeCell ref="S264:Y264"/>
    <mergeCell ref="S265:Y265"/>
    <mergeCell ref="S266:Y266"/>
    <mergeCell ref="S267:Y267"/>
    <mergeCell ref="S268:Y268"/>
    <mergeCell ref="S269:Y269"/>
    <mergeCell ref="S270:Y270"/>
    <mergeCell ref="S271:Y271"/>
    <mergeCell ref="S254:Y254"/>
    <mergeCell ref="S255:Y255"/>
    <mergeCell ref="S256:Y256"/>
    <mergeCell ref="S257:Y257"/>
    <mergeCell ref="S258:Y258"/>
    <mergeCell ref="S259:Y259"/>
    <mergeCell ref="S260:Y260"/>
    <mergeCell ref="S261:Y261"/>
    <mergeCell ref="S262:Y262"/>
    <mergeCell ref="S245:Y245"/>
    <mergeCell ref="S246:Y246"/>
    <mergeCell ref="S247:Y247"/>
    <mergeCell ref="S248:Y248"/>
    <mergeCell ref="S249:Y249"/>
    <mergeCell ref="S250:Y250"/>
    <mergeCell ref="S251:Y251"/>
    <mergeCell ref="S252:Y252"/>
    <mergeCell ref="S253:Y253"/>
    <mergeCell ref="S236:Y236"/>
    <mergeCell ref="S237:Y237"/>
    <mergeCell ref="S238:Y238"/>
    <mergeCell ref="S239:Y239"/>
    <mergeCell ref="S240:Y240"/>
    <mergeCell ref="S241:Y241"/>
    <mergeCell ref="S242:Y242"/>
    <mergeCell ref="S243:Y243"/>
    <mergeCell ref="S244:Y244"/>
    <mergeCell ref="S227:Y227"/>
    <mergeCell ref="S228:Y228"/>
    <mergeCell ref="S229:Y229"/>
    <mergeCell ref="S230:Y230"/>
    <mergeCell ref="S231:Y231"/>
    <mergeCell ref="S232:Y232"/>
    <mergeCell ref="S233:Y233"/>
    <mergeCell ref="S234:Y234"/>
    <mergeCell ref="S235:Y235"/>
    <mergeCell ref="S218:Y218"/>
    <mergeCell ref="S219:Y219"/>
    <mergeCell ref="S220:Y220"/>
    <mergeCell ref="S221:Y221"/>
    <mergeCell ref="S222:Y222"/>
    <mergeCell ref="S223:Y223"/>
    <mergeCell ref="S224:Y224"/>
    <mergeCell ref="S225:Y225"/>
    <mergeCell ref="S226:Y226"/>
    <mergeCell ref="S209:Y209"/>
    <mergeCell ref="S210:Y210"/>
    <mergeCell ref="S211:Y211"/>
    <mergeCell ref="S212:Y212"/>
    <mergeCell ref="S213:Y213"/>
    <mergeCell ref="S214:Y214"/>
    <mergeCell ref="S215:Y215"/>
    <mergeCell ref="S216:Y216"/>
    <mergeCell ref="S217:Y217"/>
    <mergeCell ref="J86:Y86"/>
    <mergeCell ref="I87:M87"/>
    <mergeCell ref="J88:Y88"/>
    <mergeCell ref="I89:Y89"/>
    <mergeCell ref="I124:M124"/>
    <mergeCell ref="I126:Y126"/>
    <mergeCell ref="C189:I189"/>
    <mergeCell ref="H195:I202"/>
    <mergeCell ref="S202:Y202"/>
    <mergeCell ref="J90:Y90"/>
    <mergeCell ref="S195:Y195"/>
    <mergeCell ref="S196:Y196"/>
    <mergeCell ref="S197:Y197"/>
    <mergeCell ref="S198:Y198"/>
    <mergeCell ref="S199:Y199"/>
    <mergeCell ref="S200:Y200"/>
    <mergeCell ref="S201:Y201"/>
    <mergeCell ref="I112:Y112"/>
    <mergeCell ref="I114:Y114"/>
    <mergeCell ref="I116:Y116"/>
    <mergeCell ref="I118:M118"/>
    <mergeCell ref="I120:Y120"/>
    <mergeCell ref="I122:M122"/>
    <mergeCell ref="C150:H150"/>
    <mergeCell ref="E483:H483"/>
    <mergeCell ref="I483:M483"/>
    <mergeCell ref="N483:S483"/>
    <mergeCell ref="U483:Y483"/>
    <mergeCell ref="E484:H484"/>
    <mergeCell ref="I484:M484"/>
    <mergeCell ref="N484:S484"/>
    <mergeCell ref="U484:Y484"/>
    <mergeCell ref="E480:H480"/>
    <mergeCell ref="I480:M480"/>
    <mergeCell ref="N480:S480"/>
    <mergeCell ref="U480:Y480"/>
    <mergeCell ref="E481:H481"/>
    <mergeCell ref="I481:M481"/>
    <mergeCell ref="N481:S481"/>
    <mergeCell ref="U481:Y481"/>
    <mergeCell ref="E482:H482"/>
    <mergeCell ref="I482:M482"/>
    <mergeCell ref="N482:S482"/>
    <mergeCell ref="U482:Y482"/>
    <mergeCell ref="E477:H477"/>
    <mergeCell ref="I477:M477"/>
    <mergeCell ref="N477:S477"/>
    <mergeCell ref="U477:Y477"/>
    <mergeCell ref="E478:H478"/>
    <mergeCell ref="I478:M478"/>
    <mergeCell ref="N478:S478"/>
    <mergeCell ref="U478:Y478"/>
    <mergeCell ref="E479:H479"/>
    <mergeCell ref="I479:M479"/>
    <mergeCell ref="N479:S479"/>
    <mergeCell ref="U479:Y479"/>
    <mergeCell ref="E474:H474"/>
    <mergeCell ref="I474:M474"/>
    <mergeCell ref="N474:S474"/>
    <mergeCell ref="U474:Y474"/>
    <mergeCell ref="E475:H475"/>
    <mergeCell ref="I475:M475"/>
    <mergeCell ref="N475:S475"/>
    <mergeCell ref="U475:Y475"/>
    <mergeCell ref="E476:H476"/>
    <mergeCell ref="I476:M476"/>
    <mergeCell ref="N476:S476"/>
    <mergeCell ref="U476:Y476"/>
    <mergeCell ref="E471:H471"/>
    <mergeCell ref="I471:M471"/>
    <mergeCell ref="N471:S471"/>
    <mergeCell ref="U471:Y471"/>
    <mergeCell ref="E472:H472"/>
    <mergeCell ref="I472:M472"/>
    <mergeCell ref="N472:S472"/>
    <mergeCell ref="U472:Y472"/>
    <mergeCell ref="E473:H473"/>
    <mergeCell ref="I473:M473"/>
    <mergeCell ref="N473:S473"/>
    <mergeCell ref="U473:Y473"/>
    <mergeCell ref="E468:H468"/>
    <mergeCell ref="I468:M468"/>
    <mergeCell ref="N468:S468"/>
    <mergeCell ref="U468:Y468"/>
    <mergeCell ref="E469:H469"/>
    <mergeCell ref="I469:M469"/>
    <mergeCell ref="N469:S469"/>
    <mergeCell ref="U469:Y469"/>
    <mergeCell ref="E470:H470"/>
    <mergeCell ref="I470:M470"/>
    <mergeCell ref="N470:S470"/>
    <mergeCell ref="U470:Y470"/>
    <mergeCell ref="E465:H465"/>
    <mergeCell ref="I465:M465"/>
    <mergeCell ref="N465:S465"/>
    <mergeCell ref="U465:Y465"/>
    <mergeCell ref="E466:H466"/>
    <mergeCell ref="I466:M466"/>
    <mergeCell ref="N466:S466"/>
    <mergeCell ref="U466:Y466"/>
    <mergeCell ref="E467:H467"/>
    <mergeCell ref="I467:M467"/>
    <mergeCell ref="N467:S467"/>
    <mergeCell ref="U467:Y467"/>
    <mergeCell ref="C460:H460"/>
    <mergeCell ref="D462:Y462"/>
    <mergeCell ref="E463:H463"/>
    <mergeCell ref="I463:M463"/>
    <mergeCell ref="N463:S463"/>
    <mergeCell ref="U463:Y463"/>
    <mergeCell ref="E464:H464"/>
    <mergeCell ref="I464:M464"/>
    <mergeCell ref="N464:S464"/>
    <mergeCell ref="U464:Y464"/>
    <mergeCell ref="E453:H453"/>
    <mergeCell ref="I453:M453"/>
    <mergeCell ref="N453:S453"/>
    <mergeCell ref="U453:Y453"/>
    <mergeCell ref="E454:H454"/>
    <mergeCell ref="I454:M454"/>
    <mergeCell ref="N454:S454"/>
    <mergeCell ref="U454:Y454"/>
    <mergeCell ref="E455:H455"/>
    <mergeCell ref="I455:M455"/>
    <mergeCell ref="N455:S455"/>
    <mergeCell ref="U455:Y455"/>
    <mergeCell ref="E450:H450"/>
    <mergeCell ref="I450:M450"/>
    <mergeCell ref="N450:S450"/>
    <mergeCell ref="U450:Y450"/>
    <mergeCell ref="E451:H451"/>
    <mergeCell ref="I451:M451"/>
    <mergeCell ref="N451:S451"/>
    <mergeCell ref="U451:Y451"/>
    <mergeCell ref="E452:H452"/>
    <mergeCell ref="I452:M452"/>
    <mergeCell ref="N452:S452"/>
    <mergeCell ref="U452:Y452"/>
    <mergeCell ref="E447:H447"/>
    <mergeCell ref="I447:M447"/>
    <mergeCell ref="N447:S447"/>
    <mergeCell ref="U447:Y447"/>
    <mergeCell ref="E448:H448"/>
    <mergeCell ref="I448:M448"/>
    <mergeCell ref="N448:S448"/>
    <mergeCell ref="U448:Y448"/>
    <mergeCell ref="E449:H449"/>
    <mergeCell ref="I449:M449"/>
    <mergeCell ref="N449:S449"/>
    <mergeCell ref="U449:Y449"/>
    <mergeCell ref="E444:H444"/>
    <mergeCell ref="I444:M444"/>
    <mergeCell ref="N444:S444"/>
    <mergeCell ref="U444:Y444"/>
    <mergeCell ref="E445:H445"/>
    <mergeCell ref="I445:M445"/>
    <mergeCell ref="N445:S445"/>
    <mergeCell ref="U445:Y445"/>
    <mergeCell ref="E446:H446"/>
    <mergeCell ref="I446:M446"/>
    <mergeCell ref="N446:S446"/>
    <mergeCell ref="U446:Y446"/>
    <mergeCell ref="E441:H441"/>
    <mergeCell ref="I441:M441"/>
    <mergeCell ref="N441:S441"/>
    <mergeCell ref="U441:Y441"/>
    <mergeCell ref="E442:H442"/>
    <mergeCell ref="I442:M442"/>
    <mergeCell ref="N442:S442"/>
    <mergeCell ref="U442:Y442"/>
    <mergeCell ref="E443:H443"/>
    <mergeCell ref="I443:M443"/>
    <mergeCell ref="N443:S443"/>
    <mergeCell ref="U443:Y443"/>
    <mergeCell ref="E438:H438"/>
    <mergeCell ref="I438:M438"/>
    <mergeCell ref="N438:S438"/>
    <mergeCell ref="U438:Y438"/>
    <mergeCell ref="E439:H439"/>
    <mergeCell ref="I439:M439"/>
    <mergeCell ref="N439:S439"/>
    <mergeCell ref="U439:Y439"/>
    <mergeCell ref="E440:H440"/>
    <mergeCell ref="I440:M440"/>
    <mergeCell ref="N440:S440"/>
    <mergeCell ref="U440:Y440"/>
    <mergeCell ref="E435:H435"/>
    <mergeCell ref="I435:M435"/>
    <mergeCell ref="N435:S435"/>
    <mergeCell ref="U435:Y435"/>
    <mergeCell ref="E436:H436"/>
    <mergeCell ref="I436:M436"/>
    <mergeCell ref="N436:S436"/>
    <mergeCell ref="U436:Y436"/>
    <mergeCell ref="E437:H437"/>
    <mergeCell ref="I437:M437"/>
    <mergeCell ref="N437:S437"/>
    <mergeCell ref="U437:Y437"/>
    <mergeCell ref="E426:H426"/>
    <mergeCell ref="I426:N426"/>
    <mergeCell ref="O426:T426"/>
    <mergeCell ref="U426:Y426"/>
    <mergeCell ref="C431:H431"/>
    <mergeCell ref="D433:Y433"/>
    <mergeCell ref="E434:H434"/>
    <mergeCell ref="I434:M434"/>
    <mergeCell ref="N434:S434"/>
    <mergeCell ref="U434:Y434"/>
    <mergeCell ref="E423:H423"/>
    <mergeCell ref="I423:N423"/>
    <mergeCell ref="O423:T423"/>
    <mergeCell ref="U423:Y423"/>
    <mergeCell ref="E424:H424"/>
    <mergeCell ref="I424:N424"/>
    <mergeCell ref="O424:T424"/>
    <mergeCell ref="U424:Y424"/>
    <mergeCell ref="E425:H425"/>
    <mergeCell ref="I425:N425"/>
    <mergeCell ref="O425:T425"/>
    <mergeCell ref="U425:Y425"/>
    <mergeCell ref="E420:H420"/>
    <mergeCell ref="I420:N420"/>
    <mergeCell ref="O420:T420"/>
    <mergeCell ref="U420:Y420"/>
    <mergeCell ref="E421:H421"/>
    <mergeCell ref="I421:N421"/>
    <mergeCell ref="O421:T421"/>
    <mergeCell ref="U421:Y421"/>
    <mergeCell ref="E422:H422"/>
    <mergeCell ref="I422:N422"/>
    <mergeCell ref="O422:T422"/>
    <mergeCell ref="U422:Y422"/>
    <mergeCell ref="E417:H417"/>
    <mergeCell ref="I417:N417"/>
    <mergeCell ref="O417:T417"/>
    <mergeCell ref="U417:Y417"/>
    <mergeCell ref="E418:H418"/>
    <mergeCell ref="I418:N418"/>
    <mergeCell ref="O418:T418"/>
    <mergeCell ref="U418:Y418"/>
    <mergeCell ref="E419:H419"/>
    <mergeCell ref="I419:N419"/>
    <mergeCell ref="O419:T419"/>
    <mergeCell ref="U419:Y419"/>
    <mergeCell ref="C412:H412"/>
    <mergeCell ref="E415:H415"/>
    <mergeCell ref="I415:N415"/>
    <mergeCell ref="O415:T415"/>
    <mergeCell ref="U415:Y415"/>
    <mergeCell ref="E416:H416"/>
    <mergeCell ref="I416:N416"/>
    <mergeCell ref="O416:T416"/>
    <mergeCell ref="U416:Y416"/>
    <mergeCell ref="V405:Y405"/>
    <mergeCell ref="V406:Y406"/>
    <mergeCell ref="C399:H399"/>
    <mergeCell ref="V402:Y402"/>
    <mergeCell ref="V403:Y403"/>
    <mergeCell ref="V404:Y404"/>
    <mergeCell ref="P402:U402"/>
    <mergeCell ref="P403:Q403"/>
    <mergeCell ref="V407:Y407"/>
    <mergeCell ref="S403:T403"/>
    <mergeCell ref="S404:T404"/>
    <mergeCell ref="S405:T405"/>
    <mergeCell ref="S406:T406"/>
    <mergeCell ref="S407:T407"/>
    <mergeCell ref="D402:O402"/>
    <mergeCell ref="D403:O403"/>
    <mergeCell ref="D404:O404"/>
    <mergeCell ref="D405:O405"/>
    <mergeCell ref="D406:O406"/>
    <mergeCell ref="D407:O407"/>
    <mergeCell ref="P404:Q404"/>
    <mergeCell ref="P405:Q405"/>
    <mergeCell ref="P406:Q406"/>
    <mergeCell ref="P407:Q407"/>
    <mergeCell ref="Q391:R391"/>
    <mergeCell ref="Q392:R392"/>
    <mergeCell ref="Q393:R393"/>
    <mergeCell ref="Q394:R394"/>
    <mergeCell ref="Q382:R382"/>
    <mergeCell ref="Q383:R383"/>
    <mergeCell ref="Q384:R384"/>
    <mergeCell ref="Q385:R385"/>
    <mergeCell ref="Q387:R387"/>
    <mergeCell ref="Q388:R388"/>
    <mergeCell ref="Q389:R389"/>
    <mergeCell ref="Q390:R390"/>
    <mergeCell ref="Q365:R365"/>
    <mergeCell ref="Q366:R366"/>
    <mergeCell ref="Q367:R367"/>
    <mergeCell ref="Q368:R368"/>
    <mergeCell ref="Q369:R369"/>
    <mergeCell ref="Q370:R370"/>
    <mergeCell ref="Q371:R371"/>
    <mergeCell ref="Q372:R372"/>
    <mergeCell ref="Q386:R386"/>
    <mergeCell ref="Q373:R373"/>
    <mergeCell ref="Q374:R374"/>
    <mergeCell ref="Q375:R375"/>
    <mergeCell ref="Q376:R376"/>
    <mergeCell ref="Q377:R377"/>
    <mergeCell ref="Q378:R378"/>
    <mergeCell ref="Q379:R379"/>
    <mergeCell ref="Q380:R380"/>
    <mergeCell ref="Q381:R381"/>
    <mergeCell ref="Q356:R356"/>
    <mergeCell ref="Q357:R357"/>
    <mergeCell ref="Q358:R358"/>
    <mergeCell ref="Q359:R359"/>
    <mergeCell ref="Q360:R360"/>
    <mergeCell ref="Q361:R361"/>
    <mergeCell ref="Q362:R362"/>
    <mergeCell ref="Q363:R363"/>
    <mergeCell ref="Q364:R364"/>
    <mergeCell ref="Q347:R347"/>
    <mergeCell ref="Q348:R348"/>
    <mergeCell ref="Q349:R349"/>
    <mergeCell ref="Q350:R350"/>
    <mergeCell ref="Q351:R351"/>
    <mergeCell ref="Q352:R352"/>
    <mergeCell ref="Q353:R353"/>
    <mergeCell ref="Q354:R354"/>
    <mergeCell ref="Q355:R355"/>
    <mergeCell ref="Q338:R338"/>
    <mergeCell ref="Q339:R339"/>
    <mergeCell ref="Q340:R340"/>
    <mergeCell ref="Q341:R341"/>
    <mergeCell ref="Q342:R342"/>
    <mergeCell ref="Q343:R343"/>
    <mergeCell ref="Q344:R344"/>
    <mergeCell ref="Q345:R345"/>
    <mergeCell ref="Q346:R346"/>
    <mergeCell ref="Q329:R329"/>
    <mergeCell ref="Q330:R330"/>
    <mergeCell ref="Q331:R331"/>
    <mergeCell ref="Q332:R332"/>
    <mergeCell ref="Q333:R333"/>
    <mergeCell ref="Q334:R334"/>
    <mergeCell ref="Q335:R335"/>
    <mergeCell ref="Q336:R336"/>
    <mergeCell ref="Q337:R337"/>
    <mergeCell ref="Q320:R320"/>
    <mergeCell ref="Q321:R321"/>
    <mergeCell ref="Q322:R322"/>
    <mergeCell ref="Q323:R323"/>
    <mergeCell ref="Q324:R324"/>
    <mergeCell ref="Q325:R325"/>
    <mergeCell ref="Q326:R326"/>
    <mergeCell ref="Q327:R327"/>
    <mergeCell ref="Q328:R328"/>
    <mergeCell ref="Q311:R311"/>
    <mergeCell ref="Q312:R312"/>
    <mergeCell ref="Q313:R313"/>
    <mergeCell ref="Q314:R314"/>
    <mergeCell ref="Q315:R315"/>
    <mergeCell ref="Q316:R316"/>
    <mergeCell ref="Q317:R317"/>
    <mergeCell ref="Q318:R318"/>
    <mergeCell ref="Q319:R319"/>
    <mergeCell ref="Q302:R302"/>
    <mergeCell ref="Q303:R303"/>
    <mergeCell ref="Q304:R304"/>
    <mergeCell ref="Q305:R305"/>
    <mergeCell ref="Q306:R306"/>
    <mergeCell ref="Q307:R307"/>
    <mergeCell ref="Q308:R308"/>
    <mergeCell ref="Q309:R309"/>
    <mergeCell ref="Q310:R310"/>
    <mergeCell ref="Q293:R293"/>
    <mergeCell ref="Q294:R294"/>
    <mergeCell ref="Q295:R295"/>
    <mergeCell ref="Q296:R296"/>
    <mergeCell ref="Q297:R297"/>
    <mergeCell ref="Q298:R298"/>
    <mergeCell ref="Q299:R299"/>
    <mergeCell ref="Q300:R300"/>
    <mergeCell ref="Q301:R301"/>
    <mergeCell ref="Q284:R284"/>
    <mergeCell ref="Q285:R285"/>
    <mergeCell ref="Q286:R286"/>
    <mergeCell ref="Q287:R287"/>
    <mergeCell ref="Q288:R288"/>
    <mergeCell ref="Q289:R289"/>
    <mergeCell ref="Q290:R290"/>
    <mergeCell ref="Q291:R291"/>
    <mergeCell ref="Q292:R292"/>
    <mergeCell ref="Q275:R275"/>
    <mergeCell ref="Q276:R276"/>
    <mergeCell ref="Q277:R277"/>
    <mergeCell ref="Q278:R278"/>
    <mergeCell ref="Q279:R279"/>
    <mergeCell ref="Q280:R280"/>
    <mergeCell ref="Q281:R281"/>
    <mergeCell ref="Q282:R282"/>
    <mergeCell ref="Q283:R283"/>
    <mergeCell ref="H304:I308"/>
    <mergeCell ref="H309:I310"/>
    <mergeCell ref="H311:I316"/>
    <mergeCell ref="H317:I325"/>
    <mergeCell ref="H326:I328"/>
    <mergeCell ref="H329:I337"/>
    <mergeCell ref="H338:I343"/>
    <mergeCell ref="H344:I365"/>
    <mergeCell ref="H366:I394"/>
    <mergeCell ref="K387:P387"/>
    <mergeCell ref="K388:P388"/>
    <mergeCell ref="K389:P389"/>
    <mergeCell ref="K390:P390"/>
    <mergeCell ref="K391:P391"/>
    <mergeCell ref="K392:P392"/>
    <mergeCell ref="K393:P393"/>
    <mergeCell ref="K394:P394"/>
    <mergeCell ref="S194:Y194"/>
    <mergeCell ref="K378:P378"/>
    <mergeCell ref="K379:P379"/>
    <mergeCell ref="K380:P380"/>
    <mergeCell ref="K381:P381"/>
    <mergeCell ref="K382:P382"/>
    <mergeCell ref="K383:P383"/>
    <mergeCell ref="K384:P384"/>
    <mergeCell ref="K385:P385"/>
    <mergeCell ref="K386:P386"/>
    <mergeCell ref="K369:P369"/>
    <mergeCell ref="K370:P370"/>
    <mergeCell ref="K371:P371"/>
    <mergeCell ref="K372:P372"/>
    <mergeCell ref="K373:P373"/>
    <mergeCell ref="K374:P374"/>
    <mergeCell ref="K377:P377"/>
    <mergeCell ref="K360:P360"/>
    <mergeCell ref="K361:P361"/>
    <mergeCell ref="K362:P362"/>
    <mergeCell ref="K363:P363"/>
    <mergeCell ref="K364:P364"/>
    <mergeCell ref="K365:P365"/>
    <mergeCell ref="K366:P366"/>
    <mergeCell ref="K367:P367"/>
    <mergeCell ref="K368:P368"/>
    <mergeCell ref="K353:P353"/>
    <mergeCell ref="K354:P354"/>
    <mergeCell ref="K355:P355"/>
    <mergeCell ref="K356:P356"/>
    <mergeCell ref="K357:P357"/>
    <mergeCell ref="K358:P358"/>
    <mergeCell ref="K359:P359"/>
    <mergeCell ref="K375:P375"/>
    <mergeCell ref="K376:P376"/>
    <mergeCell ref="K344:P344"/>
    <mergeCell ref="K345:P345"/>
    <mergeCell ref="K346:P346"/>
    <mergeCell ref="K347:P347"/>
    <mergeCell ref="K348:P348"/>
    <mergeCell ref="K349:P349"/>
    <mergeCell ref="K350:P350"/>
    <mergeCell ref="K351:P351"/>
    <mergeCell ref="K352:P352"/>
    <mergeCell ref="K335:P335"/>
    <mergeCell ref="K336:P336"/>
    <mergeCell ref="K337:P337"/>
    <mergeCell ref="K338:P338"/>
    <mergeCell ref="K339:P339"/>
    <mergeCell ref="K340:P340"/>
    <mergeCell ref="K341:P341"/>
    <mergeCell ref="K342:P342"/>
    <mergeCell ref="K343:P343"/>
    <mergeCell ref="K326:P326"/>
    <mergeCell ref="K327:P327"/>
    <mergeCell ref="K328:P328"/>
    <mergeCell ref="K329:P329"/>
    <mergeCell ref="K330:P330"/>
    <mergeCell ref="K331:P331"/>
    <mergeCell ref="K332:P332"/>
    <mergeCell ref="K333:P333"/>
    <mergeCell ref="K334:P334"/>
    <mergeCell ref="K317:P317"/>
    <mergeCell ref="K318:P318"/>
    <mergeCell ref="K319:P319"/>
    <mergeCell ref="K320:P320"/>
    <mergeCell ref="K321:P321"/>
    <mergeCell ref="K322:P322"/>
    <mergeCell ref="K323:P323"/>
    <mergeCell ref="K324:P324"/>
    <mergeCell ref="K325:P325"/>
    <mergeCell ref="K308:P308"/>
    <mergeCell ref="K309:P309"/>
    <mergeCell ref="K310:P310"/>
    <mergeCell ref="K311:P311"/>
    <mergeCell ref="K312:P312"/>
    <mergeCell ref="K313:P313"/>
    <mergeCell ref="K314:P314"/>
    <mergeCell ref="K315:P315"/>
    <mergeCell ref="K316:P316"/>
    <mergeCell ref="K299:P299"/>
    <mergeCell ref="K300:P300"/>
    <mergeCell ref="K301:P301"/>
    <mergeCell ref="K302:P302"/>
    <mergeCell ref="K303:P303"/>
    <mergeCell ref="K304:P304"/>
    <mergeCell ref="K305:P305"/>
    <mergeCell ref="K306:P306"/>
    <mergeCell ref="K307:P307"/>
    <mergeCell ref="K290:P290"/>
    <mergeCell ref="K291:P291"/>
    <mergeCell ref="K292:P292"/>
    <mergeCell ref="K293:P293"/>
    <mergeCell ref="K294:P294"/>
    <mergeCell ref="K295:P295"/>
    <mergeCell ref="K296:P296"/>
    <mergeCell ref="K297:P297"/>
    <mergeCell ref="K298:P298"/>
    <mergeCell ref="K281:P281"/>
    <mergeCell ref="K282:P282"/>
    <mergeCell ref="K283:P283"/>
    <mergeCell ref="K284:P284"/>
    <mergeCell ref="K285:P285"/>
    <mergeCell ref="K286:P286"/>
    <mergeCell ref="K287:P287"/>
    <mergeCell ref="K288:P288"/>
    <mergeCell ref="K289:P289"/>
    <mergeCell ref="E276:G280"/>
    <mergeCell ref="K271:P271"/>
    <mergeCell ref="K272:P272"/>
    <mergeCell ref="K273:P273"/>
    <mergeCell ref="K274:P274"/>
    <mergeCell ref="K275:P275"/>
    <mergeCell ref="K276:P276"/>
    <mergeCell ref="K277:P277"/>
    <mergeCell ref="K278:P278"/>
    <mergeCell ref="K279:P279"/>
    <mergeCell ref="K280:P280"/>
    <mergeCell ref="H265:I271"/>
    <mergeCell ref="H272:I275"/>
    <mergeCell ref="H276:I280"/>
    <mergeCell ref="K270:P270"/>
    <mergeCell ref="K269:P269"/>
    <mergeCell ref="E227:G234"/>
    <mergeCell ref="E235:G237"/>
    <mergeCell ref="E238:G245"/>
    <mergeCell ref="E246:G250"/>
    <mergeCell ref="E251:G259"/>
    <mergeCell ref="E260:G264"/>
    <mergeCell ref="E265:G271"/>
    <mergeCell ref="E272:G275"/>
    <mergeCell ref="H227:I234"/>
    <mergeCell ref="H235:I237"/>
    <mergeCell ref="H238:I245"/>
    <mergeCell ref="H246:I250"/>
    <mergeCell ref="H251:I259"/>
    <mergeCell ref="H260:I264"/>
    <mergeCell ref="E311:G316"/>
    <mergeCell ref="E317:G325"/>
    <mergeCell ref="E326:G328"/>
    <mergeCell ref="E329:G337"/>
    <mergeCell ref="E338:G343"/>
    <mergeCell ref="E344:G365"/>
    <mergeCell ref="E366:G394"/>
    <mergeCell ref="E281:G287"/>
    <mergeCell ref="E288:G294"/>
    <mergeCell ref="E295:G298"/>
    <mergeCell ref="E299:G303"/>
    <mergeCell ref="E304:G308"/>
    <mergeCell ref="Q210:R210"/>
    <mergeCell ref="Q211:R211"/>
    <mergeCell ref="J194:P194"/>
    <mergeCell ref="K195:P195"/>
    <mergeCell ref="K196:P196"/>
    <mergeCell ref="K197:P197"/>
    <mergeCell ref="Q198:R198"/>
    <mergeCell ref="Q199:R199"/>
    <mergeCell ref="Q200:R200"/>
    <mergeCell ref="Q201:R201"/>
    <mergeCell ref="Q202:R202"/>
    <mergeCell ref="Q203:R203"/>
    <mergeCell ref="Q204:R204"/>
    <mergeCell ref="Q205:R205"/>
    <mergeCell ref="Q206:R206"/>
    <mergeCell ref="K211:P211"/>
    <mergeCell ref="K198:P198"/>
    <mergeCell ref="K199:P199"/>
    <mergeCell ref="K200:P200"/>
    <mergeCell ref="K201:P201"/>
    <mergeCell ref="K202:P202"/>
    <mergeCell ref="K203:P203"/>
    <mergeCell ref="K204:P204"/>
    <mergeCell ref="E210:G217"/>
    <mergeCell ref="E218:G221"/>
    <mergeCell ref="E222:G226"/>
    <mergeCell ref="E309:G310"/>
    <mergeCell ref="K253:P253"/>
    <mergeCell ref="K254:P254"/>
    <mergeCell ref="K255:P255"/>
    <mergeCell ref="K256:P256"/>
    <mergeCell ref="K257:P257"/>
    <mergeCell ref="K258:P258"/>
    <mergeCell ref="K259:P259"/>
    <mergeCell ref="K260:P260"/>
    <mergeCell ref="K210:P210"/>
    <mergeCell ref="K251:P251"/>
    <mergeCell ref="K252:P252"/>
    <mergeCell ref="H210:I217"/>
    <mergeCell ref="H218:I221"/>
    <mergeCell ref="H222:I226"/>
    <mergeCell ref="H295:I298"/>
    <mergeCell ref="H299:I303"/>
    <mergeCell ref="H281:I287"/>
    <mergeCell ref="H288:I294"/>
    <mergeCell ref="K238:P238"/>
    <mergeCell ref="K239:P239"/>
    <mergeCell ref="W1:Z1"/>
    <mergeCell ref="C174:H174"/>
    <mergeCell ref="I178:M178"/>
    <mergeCell ref="I180:M180"/>
    <mergeCell ref="I73:Y73"/>
    <mergeCell ref="J74:Y74"/>
    <mergeCell ref="I75:Y75"/>
    <mergeCell ref="I32:Y32"/>
    <mergeCell ref="I183:M183"/>
    <mergeCell ref="E183:H183"/>
    <mergeCell ref="I34:M34"/>
    <mergeCell ref="I36:M36"/>
    <mergeCell ref="C60:H60"/>
    <mergeCell ref="I63:M63"/>
    <mergeCell ref="I69:M69"/>
    <mergeCell ref="I71:Y71"/>
    <mergeCell ref="C13:H13"/>
    <mergeCell ref="E15:H15"/>
    <mergeCell ref="J15:Y15"/>
    <mergeCell ref="I20:M20"/>
    <mergeCell ref="I22:Y22"/>
    <mergeCell ref="I24:Y24"/>
    <mergeCell ref="C109:H109"/>
    <mergeCell ref="D111:Y111"/>
    <mergeCell ref="I26:Y26"/>
    <mergeCell ref="I28:Y28"/>
    <mergeCell ref="I30:Y30"/>
    <mergeCell ref="J76:Y76"/>
    <mergeCell ref="I77:Y77"/>
    <mergeCell ref="I79:Y79"/>
    <mergeCell ref="I81:Y81"/>
    <mergeCell ref="I83:M83"/>
    <mergeCell ref="I85:M85"/>
    <mergeCell ref="J37:Y37"/>
    <mergeCell ref="I38:M38"/>
    <mergeCell ref="J39:Y39"/>
    <mergeCell ref="I40:Y40"/>
    <mergeCell ref="I42:M42"/>
    <mergeCell ref="J41:Y41"/>
    <mergeCell ref="E184:H184"/>
    <mergeCell ref="I184:M184"/>
    <mergeCell ref="I153:M153"/>
    <mergeCell ref="I155:Y155"/>
    <mergeCell ref="I157:Y157"/>
    <mergeCell ref="I159:M159"/>
    <mergeCell ref="I161:M161"/>
    <mergeCell ref="I163:Y163"/>
    <mergeCell ref="I165:M165"/>
    <mergeCell ref="I167:M167"/>
    <mergeCell ref="I169:Y169"/>
    <mergeCell ref="I176:M176"/>
    <mergeCell ref="J177:Y177"/>
    <mergeCell ref="J181:Y181"/>
    <mergeCell ref="E193:Y193"/>
    <mergeCell ref="E194:G194"/>
    <mergeCell ref="E195:G202"/>
    <mergeCell ref="E203:G209"/>
    <mergeCell ref="H194:I194"/>
    <mergeCell ref="K205:P205"/>
    <mergeCell ref="K206:P206"/>
    <mergeCell ref="K207:P207"/>
    <mergeCell ref="K208:P208"/>
    <mergeCell ref="K209:P209"/>
    <mergeCell ref="H203:I209"/>
    <mergeCell ref="Q194:R194"/>
    <mergeCell ref="Q195:R195"/>
    <mergeCell ref="Q196:R196"/>
    <mergeCell ref="Q197:R197"/>
    <mergeCell ref="Q207:R207"/>
    <mergeCell ref="Q208:R208"/>
    <mergeCell ref="Q209:R209"/>
    <mergeCell ref="S203:Y203"/>
    <mergeCell ref="S204:Y204"/>
    <mergeCell ref="S205:Y205"/>
    <mergeCell ref="S206:Y206"/>
    <mergeCell ref="S207:Y207"/>
    <mergeCell ref="S208:Y208"/>
    <mergeCell ref="K212:P212"/>
    <mergeCell ref="Q214:R214"/>
    <mergeCell ref="Q215:R215"/>
    <mergeCell ref="Q216:R216"/>
    <mergeCell ref="Q217:R217"/>
    <mergeCell ref="K213:P213"/>
    <mergeCell ref="K214:P214"/>
    <mergeCell ref="K215:P215"/>
    <mergeCell ref="K216:P216"/>
    <mergeCell ref="K217:P217"/>
    <mergeCell ref="Q212:R212"/>
    <mergeCell ref="Q213:R213"/>
    <mergeCell ref="K223:P223"/>
    <mergeCell ref="K224:P224"/>
    <mergeCell ref="K225:P225"/>
    <mergeCell ref="K226:P226"/>
    <mergeCell ref="K227:P227"/>
    <mergeCell ref="Q218:R218"/>
    <mergeCell ref="Q219:R219"/>
    <mergeCell ref="Q220:R220"/>
    <mergeCell ref="Q221:R221"/>
    <mergeCell ref="Q222:R222"/>
    <mergeCell ref="K218:P218"/>
    <mergeCell ref="K219:P219"/>
    <mergeCell ref="K220:P220"/>
    <mergeCell ref="K221:P221"/>
    <mergeCell ref="K222:P222"/>
    <mergeCell ref="Q274:R274"/>
    <mergeCell ref="Q233:R233"/>
    <mergeCell ref="Q234:R234"/>
    <mergeCell ref="Q235:R235"/>
    <mergeCell ref="Q236:R236"/>
    <mergeCell ref="Q237:R237"/>
    <mergeCell ref="Q223:R223"/>
    <mergeCell ref="Q224:R224"/>
    <mergeCell ref="Q225:R225"/>
    <mergeCell ref="Q226:R226"/>
    <mergeCell ref="Q227:R227"/>
    <mergeCell ref="Q228:R228"/>
    <mergeCell ref="Q229:R229"/>
    <mergeCell ref="Q230:R230"/>
    <mergeCell ref="Q231:R231"/>
    <mergeCell ref="Q232:R232"/>
    <mergeCell ref="Q241:R241"/>
    <mergeCell ref="Q242:R242"/>
    <mergeCell ref="Q243:R243"/>
    <mergeCell ref="Q244:R244"/>
    <mergeCell ref="Q245:R245"/>
    <mergeCell ref="Q246:R246"/>
    <mergeCell ref="Q247:R247"/>
    <mergeCell ref="Q248:R248"/>
    <mergeCell ref="Q254:R254"/>
    <mergeCell ref="Q255:R255"/>
    <mergeCell ref="K250:P250"/>
    <mergeCell ref="Q249:R249"/>
    <mergeCell ref="Q272:R272"/>
    <mergeCell ref="Q273:R273"/>
    <mergeCell ref="Q258:R258"/>
    <mergeCell ref="Q261:R261"/>
    <mergeCell ref="Q262:R262"/>
    <mergeCell ref="Q263:R263"/>
    <mergeCell ref="Q264:R264"/>
    <mergeCell ref="Q265:R265"/>
    <mergeCell ref="Q266:R266"/>
    <mergeCell ref="Q267:R267"/>
    <mergeCell ref="Q268:R268"/>
    <mergeCell ref="Q260:R260"/>
    <mergeCell ref="K261:P261"/>
    <mergeCell ref="K262:P262"/>
    <mergeCell ref="K263:P263"/>
    <mergeCell ref="K264:P264"/>
    <mergeCell ref="K265:P265"/>
    <mergeCell ref="K266:P266"/>
    <mergeCell ref="K267:P267"/>
    <mergeCell ref="K268:P268"/>
    <mergeCell ref="K248:P248"/>
    <mergeCell ref="K249:P249"/>
    <mergeCell ref="K235:P235"/>
    <mergeCell ref="K236:P236"/>
    <mergeCell ref="K237:P237"/>
    <mergeCell ref="Q250:R250"/>
    <mergeCell ref="Q251:R251"/>
    <mergeCell ref="Q252:R252"/>
    <mergeCell ref="Q253:R253"/>
    <mergeCell ref="K233:P233"/>
    <mergeCell ref="K234:P234"/>
    <mergeCell ref="Q256:R256"/>
    <mergeCell ref="Q269:R269"/>
    <mergeCell ref="Q270:R270"/>
    <mergeCell ref="Q271:R271"/>
    <mergeCell ref="K228:P228"/>
    <mergeCell ref="K229:P229"/>
    <mergeCell ref="K230:P230"/>
    <mergeCell ref="K231:P231"/>
    <mergeCell ref="K232:P232"/>
    <mergeCell ref="Q238:R238"/>
    <mergeCell ref="Q239:R239"/>
    <mergeCell ref="Q240:R240"/>
    <mergeCell ref="Q259:R259"/>
    <mergeCell ref="Q257:R257"/>
    <mergeCell ref="K240:P240"/>
    <mergeCell ref="K241:P241"/>
    <mergeCell ref="K242:P242"/>
    <mergeCell ref="K243:P243"/>
    <mergeCell ref="K244:P244"/>
    <mergeCell ref="K245:P245"/>
    <mergeCell ref="K246:P246"/>
    <mergeCell ref="K247:P247"/>
  </mergeCells>
  <phoneticPr fontId="5"/>
  <conditionalFormatting sqref="I20:M20">
    <cfRule type="expression" dxfId="469" priority="470" stopIfTrue="1">
      <formula>$A20&lt;&gt;0</formula>
    </cfRule>
  </conditionalFormatting>
  <conditionalFormatting sqref="I22:Y22">
    <cfRule type="expression" dxfId="468" priority="469" stopIfTrue="1">
      <formula>$A22&lt;&gt;0</formula>
    </cfRule>
  </conditionalFormatting>
  <conditionalFormatting sqref="I24:Y24">
    <cfRule type="expression" dxfId="467" priority="468" stopIfTrue="1">
      <formula>$A24&lt;&gt;0</formula>
    </cfRule>
  </conditionalFormatting>
  <conditionalFormatting sqref="I26:Y26">
    <cfRule type="expression" dxfId="466" priority="467" stopIfTrue="1">
      <formula>$A26&lt;&gt;0</formula>
    </cfRule>
  </conditionalFormatting>
  <conditionalFormatting sqref="I28:Y28">
    <cfRule type="expression" dxfId="465" priority="466" stopIfTrue="1">
      <formula>$A28&lt;&gt;0</formula>
    </cfRule>
  </conditionalFormatting>
  <conditionalFormatting sqref="I30:Y30">
    <cfRule type="expression" dxfId="464" priority="465" stopIfTrue="1">
      <formula>$A30&lt;&gt;0</formula>
    </cfRule>
  </conditionalFormatting>
  <conditionalFormatting sqref="I32:Y32">
    <cfRule type="expression" dxfId="463" priority="464" stopIfTrue="1">
      <formula>$A32&lt;&gt;0</formula>
    </cfRule>
  </conditionalFormatting>
  <conditionalFormatting sqref="I34:M34">
    <cfRule type="expression" dxfId="462" priority="463" stopIfTrue="1">
      <formula>$A34&lt;&gt;0</formula>
    </cfRule>
  </conditionalFormatting>
  <conditionalFormatting sqref="I36:M36">
    <cfRule type="expression" dxfId="461" priority="462" stopIfTrue="1">
      <formula>$A36&lt;&gt;0</formula>
    </cfRule>
  </conditionalFormatting>
  <conditionalFormatting sqref="I38:M38">
    <cfRule type="expression" dxfId="460" priority="461" stopIfTrue="1">
      <formula>$A38&lt;&gt;0</formula>
    </cfRule>
  </conditionalFormatting>
  <conditionalFormatting sqref="I40:Y40">
    <cfRule type="expression" dxfId="459" priority="460" stopIfTrue="1">
      <formula>$A40&lt;&gt;0</formula>
    </cfRule>
  </conditionalFormatting>
  <conditionalFormatting sqref="I42:M42">
    <cfRule type="expression" dxfId="458" priority="459" stopIfTrue="1">
      <formula>$A42&lt;&gt;0</formula>
    </cfRule>
  </conditionalFormatting>
  <conditionalFormatting sqref="I63:M63">
    <cfRule type="expression" dxfId="457" priority="458" stopIfTrue="1">
      <formula>$A63&lt;&gt;0</formula>
    </cfRule>
  </conditionalFormatting>
  <conditionalFormatting sqref="I69:M69">
    <cfRule type="expression" dxfId="456" priority="457" stopIfTrue="1">
      <formula>$A69&lt;&gt;0</formula>
    </cfRule>
  </conditionalFormatting>
  <conditionalFormatting sqref="I71:Y71">
    <cfRule type="expression" dxfId="455" priority="456" stopIfTrue="1">
      <formula>$A71&lt;&gt;0</formula>
    </cfRule>
  </conditionalFormatting>
  <conditionalFormatting sqref="I73:Y73">
    <cfRule type="expression" dxfId="454" priority="455" stopIfTrue="1">
      <formula>$A73&lt;&gt;0</formula>
    </cfRule>
  </conditionalFormatting>
  <conditionalFormatting sqref="I75:Y75">
    <cfRule type="expression" dxfId="453" priority="454" stopIfTrue="1">
      <formula>$A75&lt;&gt;0</formula>
    </cfRule>
  </conditionalFormatting>
  <conditionalFormatting sqref="I77:Y77">
    <cfRule type="expression" dxfId="452" priority="453" stopIfTrue="1">
      <formula>$A77&lt;&gt;0</formula>
    </cfRule>
  </conditionalFormatting>
  <conditionalFormatting sqref="I79:Y79">
    <cfRule type="expression" dxfId="451" priority="452" stopIfTrue="1">
      <formula>$A79&lt;&gt;0</formula>
    </cfRule>
  </conditionalFormatting>
  <conditionalFormatting sqref="I81:Y81">
    <cfRule type="expression" dxfId="450" priority="451" stopIfTrue="1">
      <formula>$A81&lt;&gt;0</formula>
    </cfRule>
  </conditionalFormatting>
  <conditionalFormatting sqref="I83:M83">
    <cfRule type="expression" dxfId="449" priority="450" stopIfTrue="1">
      <formula>$A83&lt;&gt;0</formula>
    </cfRule>
  </conditionalFormatting>
  <conditionalFormatting sqref="P83">
    <cfRule type="expression" dxfId="448" priority="449" stopIfTrue="1">
      <formula>$A84&lt;&gt;0</formula>
    </cfRule>
  </conditionalFormatting>
  <conditionalFormatting sqref="I85:M85">
    <cfRule type="expression" dxfId="447" priority="448" stopIfTrue="1">
      <formula>$A85&lt;&gt;0</formula>
    </cfRule>
  </conditionalFormatting>
  <conditionalFormatting sqref="I87:M87">
    <cfRule type="expression" dxfId="446" priority="447" stopIfTrue="1">
      <formula>$A87&lt;&gt;0</formula>
    </cfRule>
  </conditionalFormatting>
  <conditionalFormatting sqref="I89:Y89">
    <cfRule type="expression" dxfId="445" priority="446" stopIfTrue="1">
      <formula>$A89&lt;&gt;0</formula>
    </cfRule>
  </conditionalFormatting>
  <conditionalFormatting sqref="I114:Y114">
    <cfRule type="expression" dxfId="444" priority="445" stopIfTrue="1">
      <formula>$A114&lt;&gt;0</formula>
    </cfRule>
  </conditionalFormatting>
  <conditionalFormatting sqref="I116:Y116">
    <cfRule type="expression" dxfId="443" priority="444" stopIfTrue="1">
      <formula>$A116&lt;&gt;0</formula>
    </cfRule>
  </conditionalFormatting>
  <conditionalFormatting sqref="I120:Y120">
    <cfRule type="expression" dxfId="442" priority="443" stopIfTrue="1">
      <formula>$A120&lt;&gt;0</formula>
    </cfRule>
  </conditionalFormatting>
  <conditionalFormatting sqref="I122:M122">
    <cfRule type="expression" dxfId="441" priority="442" stopIfTrue="1">
      <formula>$A122&lt;&gt;0</formula>
    </cfRule>
  </conditionalFormatting>
  <conditionalFormatting sqref="I124:M124">
    <cfRule type="expression" dxfId="440" priority="441" stopIfTrue="1">
      <formula>$A124&lt;&gt;0</formula>
    </cfRule>
  </conditionalFormatting>
  <conditionalFormatting sqref="I126:Y126">
    <cfRule type="expression" dxfId="439" priority="440" stopIfTrue="1">
      <formula>$A126&lt;&gt;0</formula>
    </cfRule>
  </conditionalFormatting>
  <conditionalFormatting sqref="I153:M153">
    <cfRule type="expression" dxfId="438" priority="439" stopIfTrue="1">
      <formula>$A153&lt;&gt;0</formula>
    </cfRule>
  </conditionalFormatting>
  <conditionalFormatting sqref="I155:Y155">
    <cfRule type="expression" dxfId="437" priority="438" stopIfTrue="1">
      <formula>$A155&lt;&gt;0</formula>
    </cfRule>
  </conditionalFormatting>
  <conditionalFormatting sqref="I157:Y157">
    <cfRule type="expression" dxfId="436" priority="437" stopIfTrue="1">
      <formula>$A157&lt;&gt;0</formula>
    </cfRule>
  </conditionalFormatting>
  <conditionalFormatting sqref="I159:M159">
    <cfRule type="expression" dxfId="435" priority="436" stopIfTrue="1">
      <formula>$A159&lt;&gt;0</formula>
    </cfRule>
  </conditionalFormatting>
  <conditionalFormatting sqref="I161:M161">
    <cfRule type="expression" dxfId="434" priority="435" stopIfTrue="1">
      <formula>$A161&lt;&gt;0</formula>
    </cfRule>
  </conditionalFormatting>
  <conditionalFormatting sqref="I163:Y163">
    <cfRule type="expression" dxfId="433" priority="434" stopIfTrue="1">
      <formula>$A163&lt;&gt;0</formula>
    </cfRule>
  </conditionalFormatting>
  <conditionalFormatting sqref="I165:M165">
    <cfRule type="expression" dxfId="432" priority="433" stopIfTrue="1">
      <formula>$A165&lt;&gt;0</formula>
    </cfRule>
  </conditionalFormatting>
  <conditionalFormatting sqref="I167:M167">
    <cfRule type="expression" dxfId="431" priority="432" stopIfTrue="1">
      <formula>$A167&lt;&gt;0</formula>
    </cfRule>
  </conditionalFormatting>
  <conditionalFormatting sqref="I169:Y169">
    <cfRule type="expression" dxfId="430" priority="431" stopIfTrue="1">
      <formula>$A169&lt;&gt;0</formula>
    </cfRule>
  </conditionalFormatting>
  <conditionalFormatting sqref="I176:M176">
    <cfRule type="expression" dxfId="429" priority="430" stopIfTrue="1">
      <formula>$A176&lt;&gt;0</formula>
    </cfRule>
  </conditionalFormatting>
  <conditionalFormatting sqref="I178:M178">
    <cfRule type="expression" dxfId="428" priority="429" stopIfTrue="1">
      <formula>$A178&lt;&gt;0</formula>
    </cfRule>
  </conditionalFormatting>
  <conditionalFormatting sqref="I180:M180">
    <cfRule type="expression" dxfId="427" priority="428" stopIfTrue="1">
      <formula>$A180&lt;&gt;0</formula>
    </cfRule>
  </conditionalFormatting>
  <conditionalFormatting sqref="H195:I202">
    <cfRule type="expression" dxfId="426" priority="427" stopIfTrue="1">
      <formula>希望&lt;&gt;0</formula>
    </cfRule>
  </conditionalFormatting>
  <conditionalFormatting sqref="Q195:R195">
    <cfRule type="expression" dxfId="425" priority="426" stopIfTrue="1">
      <formula>$AC195</formula>
    </cfRule>
  </conditionalFormatting>
  <conditionalFormatting sqref="S195:Y195">
    <cfRule type="expression" dxfId="424" priority="425" stopIfTrue="1">
      <formula>$AD195</formula>
    </cfRule>
  </conditionalFormatting>
  <conditionalFormatting sqref="Q196:R196">
    <cfRule type="expression" dxfId="423" priority="424" stopIfTrue="1">
      <formula>$AC196</formula>
    </cfRule>
  </conditionalFormatting>
  <conditionalFormatting sqref="S196:Y196">
    <cfRule type="expression" dxfId="422" priority="423" stopIfTrue="1">
      <formula>$AD196</formula>
    </cfRule>
  </conditionalFormatting>
  <conditionalFormatting sqref="Q197:R197">
    <cfRule type="expression" dxfId="421" priority="422" stopIfTrue="1">
      <formula>$AC197</formula>
    </cfRule>
  </conditionalFormatting>
  <conditionalFormatting sqref="S197:Y197">
    <cfRule type="expression" dxfId="420" priority="421" stopIfTrue="1">
      <formula>$AD197</formula>
    </cfRule>
  </conditionalFormatting>
  <conditionalFormatting sqref="Q198:R198">
    <cfRule type="expression" dxfId="419" priority="420" stopIfTrue="1">
      <formula>$AC198</formula>
    </cfRule>
  </conditionalFormatting>
  <conditionalFormatting sqref="S198:Y198">
    <cfRule type="expression" dxfId="418" priority="419" stopIfTrue="1">
      <formula>$AD198</formula>
    </cfRule>
  </conditionalFormatting>
  <conditionalFormatting sqref="Q199:R199">
    <cfRule type="expression" dxfId="417" priority="418" stopIfTrue="1">
      <formula>$AC199</formula>
    </cfRule>
  </conditionalFormatting>
  <conditionalFormatting sqref="S199:Y199">
    <cfRule type="expression" dxfId="416" priority="417" stopIfTrue="1">
      <formula>$AD199</formula>
    </cfRule>
  </conditionalFormatting>
  <conditionalFormatting sqref="Q200:R200">
    <cfRule type="expression" dxfId="415" priority="416" stopIfTrue="1">
      <formula>$AC200</formula>
    </cfRule>
  </conditionalFormatting>
  <conditionalFormatting sqref="S200:Y200">
    <cfRule type="expression" dxfId="414" priority="415" stopIfTrue="1">
      <formula>$AD200</formula>
    </cfRule>
  </conditionalFormatting>
  <conditionalFormatting sqref="Q201:R201">
    <cfRule type="expression" dxfId="413" priority="414" stopIfTrue="1">
      <formula>$AC201</formula>
    </cfRule>
  </conditionalFormatting>
  <conditionalFormatting sqref="S201:Y201">
    <cfRule type="expression" dxfId="412" priority="413" stopIfTrue="1">
      <formula>$AD201</formula>
    </cfRule>
  </conditionalFormatting>
  <conditionalFormatting sqref="Q202:R202">
    <cfRule type="expression" dxfId="411" priority="412" stopIfTrue="1">
      <formula>$AC202</formula>
    </cfRule>
  </conditionalFormatting>
  <conditionalFormatting sqref="S202:Y202">
    <cfRule type="expression" dxfId="410" priority="411" stopIfTrue="1">
      <formula>OR($AD202,$A202&lt;&gt;0)</formula>
    </cfRule>
  </conditionalFormatting>
  <conditionalFormatting sqref="H203:I209">
    <cfRule type="expression" dxfId="409" priority="410" stopIfTrue="1">
      <formula>希望&lt;&gt;0</formula>
    </cfRule>
  </conditionalFormatting>
  <conditionalFormatting sqref="Q203:R203">
    <cfRule type="expression" dxfId="408" priority="409" stopIfTrue="1">
      <formula>$AC203</formula>
    </cfRule>
  </conditionalFormatting>
  <conditionalFormatting sqref="S203:Y203">
    <cfRule type="expression" dxfId="407" priority="408" stopIfTrue="1">
      <formula>$AD203</formula>
    </cfRule>
  </conditionalFormatting>
  <conditionalFormatting sqref="Q204:R204">
    <cfRule type="expression" dxfId="406" priority="407" stopIfTrue="1">
      <formula>$AC204</formula>
    </cfRule>
  </conditionalFormatting>
  <conditionalFormatting sqref="S204:Y204">
    <cfRule type="expression" dxfId="405" priority="406" stopIfTrue="1">
      <formula>$AD204</formula>
    </cfRule>
  </conditionalFormatting>
  <conditionalFormatting sqref="Q205:R205">
    <cfRule type="expression" dxfId="404" priority="405" stopIfTrue="1">
      <formula>$AC205</formula>
    </cfRule>
  </conditionalFormatting>
  <conditionalFormatting sqref="S205:Y205">
    <cfRule type="expression" dxfId="403" priority="404" stopIfTrue="1">
      <formula>$AD205</formula>
    </cfRule>
  </conditionalFormatting>
  <conditionalFormatting sqref="Q206:R206">
    <cfRule type="expression" dxfId="402" priority="403" stopIfTrue="1">
      <formula>$AC206</formula>
    </cfRule>
  </conditionalFormatting>
  <conditionalFormatting sqref="S206:Y206">
    <cfRule type="expression" dxfId="401" priority="402" stopIfTrue="1">
      <formula>$AD206</formula>
    </cfRule>
  </conditionalFormatting>
  <conditionalFormatting sqref="Q207:R207">
    <cfRule type="expression" dxfId="400" priority="401" stopIfTrue="1">
      <formula>$AC207</formula>
    </cfRule>
  </conditionalFormatting>
  <conditionalFormatting sqref="S207:Y207">
    <cfRule type="expression" dxfId="399" priority="400" stopIfTrue="1">
      <formula>$AD207</formula>
    </cfRule>
  </conditionalFormatting>
  <conditionalFormatting sqref="Q208:R208">
    <cfRule type="expression" dxfId="398" priority="399" stopIfTrue="1">
      <formula>$AC208</formula>
    </cfRule>
  </conditionalFormatting>
  <conditionalFormatting sqref="S208:Y208">
    <cfRule type="expression" dxfId="397" priority="398" stopIfTrue="1">
      <formula>$AD208</formula>
    </cfRule>
  </conditionalFormatting>
  <conditionalFormatting sqref="Q209:R209">
    <cfRule type="expression" dxfId="396" priority="397" stopIfTrue="1">
      <formula>$AC209</formula>
    </cfRule>
  </conditionalFormatting>
  <conditionalFormatting sqref="S209:Y209">
    <cfRule type="expression" dxfId="395" priority="396" stopIfTrue="1">
      <formula>OR($AD209,$A209&lt;&gt;0)</formula>
    </cfRule>
  </conditionalFormatting>
  <conditionalFormatting sqref="H210:I217">
    <cfRule type="expression" dxfId="394" priority="395" stopIfTrue="1">
      <formula>希望&lt;&gt;0</formula>
    </cfRule>
  </conditionalFormatting>
  <conditionalFormatting sqref="Q210:R210">
    <cfRule type="expression" dxfId="393" priority="394" stopIfTrue="1">
      <formula>$AC210</formula>
    </cfRule>
  </conditionalFormatting>
  <conditionalFormatting sqref="S210:Y210">
    <cfRule type="expression" dxfId="392" priority="393" stopIfTrue="1">
      <formula>$AD210</formula>
    </cfRule>
  </conditionalFormatting>
  <conditionalFormatting sqref="Q211:R211">
    <cfRule type="expression" dxfId="391" priority="392" stopIfTrue="1">
      <formula>$AC211</formula>
    </cfRule>
  </conditionalFormatting>
  <conditionalFormatting sqref="S211:Y211">
    <cfRule type="expression" dxfId="390" priority="391" stopIfTrue="1">
      <formula>$AD211</formula>
    </cfRule>
  </conditionalFormatting>
  <conditionalFormatting sqref="Q212:R212">
    <cfRule type="expression" dxfId="389" priority="390" stopIfTrue="1">
      <formula>$AC212</formula>
    </cfRule>
  </conditionalFormatting>
  <conditionalFormatting sqref="S212:Y212">
    <cfRule type="expression" dxfId="388" priority="389" stopIfTrue="1">
      <formula>$AD212</formula>
    </cfRule>
  </conditionalFormatting>
  <conditionalFormatting sqref="Q213:R213">
    <cfRule type="expression" dxfId="387" priority="388" stopIfTrue="1">
      <formula>$AC213</formula>
    </cfRule>
  </conditionalFormatting>
  <conditionalFormatting sqref="S213:Y213">
    <cfRule type="expression" dxfId="386" priority="387" stopIfTrue="1">
      <formula>$AD213</formula>
    </cfRule>
  </conditionalFormatting>
  <conditionalFormatting sqref="Q214:R214">
    <cfRule type="expression" dxfId="385" priority="386" stopIfTrue="1">
      <formula>$AC214</formula>
    </cfRule>
  </conditionalFormatting>
  <conditionalFormatting sqref="S214:Y214">
    <cfRule type="expression" dxfId="384" priority="385" stopIfTrue="1">
      <formula>$AD214</formula>
    </cfRule>
  </conditionalFormatting>
  <conditionalFormatting sqref="Q215:R215">
    <cfRule type="expression" dxfId="383" priority="384" stopIfTrue="1">
      <formula>$AC215</formula>
    </cfRule>
  </conditionalFormatting>
  <conditionalFormatting sqref="S215:Y215">
    <cfRule type="expression" dxfId="382" priority="383" stopIfTrue="1">
      <formula>$AD215</formula>
    </cfRule>
  </conditionalFormatting>
  <conditionalFormatting sqref="Q216:R216">
    <cfRule type="expression" dxfId="381" priority="382" stopIfTrue="1">
      <formula>$AC216</formula>
    </cfRule>
  </conditionalFormatting>
  <conditionalFormatting sqref="S216:Y216">
    <cfRule type="expression" dxfId="380" priority="381" stopIfTrue="1">
      <formula>$AD216</formula>
    </cfRule>
  </conditionalFormatting>
  <conditionalFormatting sqref="Q217:R217">
    <cfRule type="expression" dxfId="379" priority="380" stopIfTrue="1">
      <formula>$AC217</formula>
    </cfRule>
  </conditionalFormatting>
  <conditionalFormatting sqref="S217:Y217">
    <cfRule type="expression" dxfId="378" priority="379" stopIfTrue="1">
      <formula>OR($AD217,$A217&lt;&gt;0)</formula>
    </cfRule>
  </conditionalFormatting>
  <conditionalFormatting sqref="H218:I221">
    <cfRule type="expression" dxfId="377" priority="378" stopIfTrue="1">
      <formula>希望&lt;&gt;0</formula>
    </cfRule>
  </conditionalFormatting>
  <conditionalFormatting sqref="Q218:R218">
    <cfRule type="expression" dxfId="376" priority="377" stopIfTrue="1">
      <formula>$AC218</formula>
    </cfRule>
  </conditionalFormatting>
  <conditionalFormatting sqref="S218:Y218">
    <cfRule type="expression" dxfId="375" priority="376" stopIfTrue="1">
      <formula>$AD218</formula>
    </cfRule>
  </conditionalFormatting>
  <conditionalFormatting sqref="Q219:R219">
    <cfRule type="expression" dxfId="374" priority="375" stopIfTrue="1">
      <formula>$AC219</formula>
    </cfRule>
  </conditionalFormatting>
  <conditionalFormatting sqref="S219:Y219">
    <cfRule type="expression" dxfId="373" priority="374" stopIfTrue="1">
      <formula>$AD219</formula>
    </cfRule>
  </conditionalFormatting>
  <conditionalFormatting sqref="Q220:R220">
    <cfRule type="expression" dxfId="372" priority="373" stopIfTrue="1">
      <formula>$AC220</formula>
    </cfRule>
  </conditionalFormatting>
  <conditionalFormatting sqref="S220:Y220">
    <cfRule type="expression" dxfId="371" priority="372" stopIfTrue="1">
      <formula>$AD220</formula>
    </cfRule>
  </conditionalFormatting>
  <conditionalFormatting sqref="Q221:R221">
    <cfRule type="expression" dxfId="370" priority="371" stopIfTrue="1">
      <formula>$AC221</formula>
    </cfRule>
  </conditionalFormatting>
  <conditionalFormatting sqref="S221:Y221">
    <cfRule type="expression" dxfId="369" priority="370" stopIfTrue="1">
      <formula>OR($AD221,$A221&lt;&gt;0)</formula>
    </cfRule>
  </conditionalFormatting>
  <conditionalFormatting sqref="H222:I226">
    <cfRule type="expression" dxfId="368" priority="369" stopIfTrue="1">
      <formula>希望&lt;&gt;0</formula>
    </cfRule>
  </conditionalFormatting>
  <conditionalFormatting sqref="Q222:R222">
    <cfRule type="expression" dxfId="367" priority="368" stopIfTrue="1">
      <formula>$AC222</formula>
    </cfRule>
  </conditionalFormatting>
  <conditionalFormatting sqref="S222:Y222">
    <cfRule type="expression" dxfId="366" priority="367" stopIfTrue="1">
      <formula>$AD222</formula>
    </cfRule>
  </conditionalFormatting>
  <conditionalFormatting sqref="Q223:R223">
    <cfRule type="expression" dxfId="365" priority="366" stopIfTrue="1">
      <formula>$AC223</formula>
    </cfRule>
  </conditionalFormatting>
  <conditionalFormatting sqref="S223:Y223">
    <cfRule type="expression" dxfId="364" priority="365" stopIfTrue="1">
      <formula>$AD223</formula>
    </cfRule>
  </conditionalFormatting>
  <conditionalFormatting sqref="Q224:R224">
    <cfRule type="expression" dxfId="363" priority="364" stopIfTrue="1">
      <formula>$AC224</formula>
    </cfRule>
  </conditionalFormatting>
  <conditionalFormatting sqref="S224:Y224">
    <cfRule type="expression" dxfId="362" priority="363" stopIfTrue="1">
      <formula>$AD224</formula>
    </cfRule>
  </conditionalFormatting>
  <conditionalFormatting sqref="Q225:R225">
    <cfRule type="expression" dxfId="361" priority="362" stopIfTrue="1">
      <formula>$AC225</formula>
    </cfRule>
  </conditionalFormatting>
  <conditionalFormatting sqref="S225:Y225">
    <cfRule type="expression" dxfId="360" priority="361" stopIfTrue="1">
      <formula>$AD225</formula>
    </cfRule>
  </conditionalFormatting>
  <conditionalFormatting sqref="Q226:R226">
    <cfRule type="expression" dxfId="359" priority="360" stopIfTrue="1">
      <formula>$AC226</formula>
    </cfRule>
  </conditionalFormatting>
  <conditionalFormatting sqref="S226:Y226">
    <cfRule type="expression" dxfId="358" priority="359" stopIfTrue="1">
      <formula>OR($AD226,$A226&lt;&gt;0)</formula>
    </cfRule>
  </conditionalFormatting>
  <conditionalFormatting sqref="H227:I234">
    <cfRule type="expression" dxfId="357" priority="358" stopIfTrue="1">
      <formula>希望&lt;&gt;0</formula>
    </cfRule>
  </conditionalFormatting>
  <conditionalFormatting sqref="Q227:R227">
    <cfRule type="expression" dxfId="356" priority="357" stopIfTrue="1">
      <formula>$AC227</formula>
    </cfRule>
  </conditionalFormatting>
  <conditionalFormatting sqref="S227:Y227">
    <cfRule type="expression" dxfId="355" priority="356" stopIfTrue="1">
      <formula>$AD227</formula>
    </cfRule>
  </conditionalFormatting>
  <conditionalFormatting sqref="Q228:R228">
    <cfRule type="expression" dxfId="354" priority="355" stopIfTrue="1">
      <formula>$AC228</formula>
    </cfRule>
  </conditionalFormatting>
  <conditionalFormatting sqref="S228:Y228">
    <cfRule type="expression" dxfId="353" priority="354" stopIfTrue="1">
      <formula>$AD228</formula>
    </cfRule>
  </conditionalFormatting>
  <conditionalFormatting sqref="Q229:R229">
    <cfRule type="expression" dxfId="352" priority="353" stopIfTrue="1">
      <formula>$AC229</formula>
    </cfRule>
  </conditionalFormatting>
  <conditionalFormatting sqref="S229:Y229">
    <cfRule type="expression" dxfId="351" priority="352" stopIfTrue="1">
      <formula>$AD229</formula>
    </cfRule>
  </conditionalFormatting>
  <conditionalFormatting sqref="Q230:R230">
    <cfRule type="expression" dxfId="350" priority="351" stopIfTrue="1">
      <formula>$AC230</formula>
    </cfRule>
  </conditionalFormatting>
  <conditionalFormatting sqref="S230:Y230">
    <cfRule type="expression" dxfId="349" priority="350" stopIfTrue="1">
      <formula>$AD230</formula>
    </cfRule>
  </conditionalFormatting>
  <conditionalFormatting sqref="Q231:R231">
    <cfRule type="expression" dxfId="348" priority="349" stopIfTrue="1">
      <formula>$AC231</formula>
    </cfRule>
  </conditionalFormatting>
  <conditionalFormatting sqref="S231:Y231">
    <cfRule type="expression" dxfId="347" priority="348" stopIfTrue="1">
      <formula>$AD231</formula>
    </cfRule>
  </conditionalFormatting>
  <conditionalFormatting sqref="Q232:R232">
    <cfRule type="expression" dxfId="346" priority="347" stopIfTrue="1">
      <formula>$AC232</formula>
    </cfRule>
  </conditionalFormatting>
  <conditionalFormatting sqref="S232:Y232">
    <cfRule type="expression" dxfId="345" priority="346" stopIfTrue="1">
      <formula>$AD232</formula>
    </cfRule>
  </conditionalFormatting>
  <conditionalFormatting sqref="Q233:R233">
    <cfRule type="expression" dxfId="344" priority="345" stopIfTrue="1">
      <formula>$AC233</formula>
    </cfRule>
  </conditionalFormatting>
  <conditionalFormatting sqref="S233:Y233">
    <cfRule type="expression" dxfId="343" priority="344" stopIfTrue="1">
      <formula>$AD233</formula>
    </cfRule>
  </conditionalFormatting>
  <conditionalFormatting sqref="Q234:R234">
    <cfRule type="expression" dxfId="342" priority="343" stopIfTrue="1">
      <formula>$AC234</formula>
    </cfRule>
  </conditionalFormatting>
  <conditionalFormatting sqref="S234:Y234">
    <cfRule type="expression" dxfId="341" priority="342" stopIfTrue="1">
      <formula>OR($AD234,$A234&lt;&gt;0)</formula>
    </cfRule>
  </conditionalFormatting>
  <conditionalFormatting sqref="H235:I237">
    <cfRule type="expression" dxfId="340" priority="341" stopIfTrue="1">
      <formula>希望&lt;&gt;0</formula>
    </cfRule>
  </conditionalFormatting>
  <conditionalFormatting sqref="Q235:R235">
    <cfRule type="expression" dxfId="339" priority="340" stopIfTrue="1">
      <formula>$AC235</formula>
    </cfRule>
  </conditionalFormatting>
  <conditionalFormatting sqref="S235:Y235">
    <cfRule type="expression" dxfId="338" priority="339" stopIfTrue="1">
      <formula>$AD235</formula>
    </cfRule>
  </conditionalFormatting>
  <conditionalFormatting sqref="Q236:R236">
    <cfRule type="expression" dxfId="337" priority="338" stopIfTrue="1">
      <formula>$AC236</formula>
    </cfRule>
  </conditionalFormatting>
  <conditionalFormatting sqref="S236:Y236">
    <cfRule type="expression" dxfId="336" priority="337" stopIfTrue="1">
      <formula>$AD236</formula>
    </cfRule>
  </conditionalFormatting>
  <conditionalFormatting sqref="Q237:R237">
    <cfRule type="expression" dxfId="335" priority="336" stopIfTrue="1">
      <formula>$AC237</formula>
    </cfRule>
  </conditionalFormatting>
  <conditionalFormatting sqref="S237:Y237">
    <cfRule type="expression" dxfId="334" priority="335" stopIfTrue="1">
      <formula>OR($AD237,$A237&lt;&gt;0)</formula>
    </cfRule>
  </conditionalFormatting>
  <conditionalFormatting sqref="H238:I245">
    <cfRule type="expression" dxfId="333" priority="334" stopIfTrue="1">
      <formula>希望&lt;&gt;0</formula>
    </cfRule>
  </conditionalFormatting>
  <conditionalFormatting sqref="Q238:R238">
    <cfRule type="expression" dxfId="332" priority="333" stopIfTrue="1">
      <formula>$AC238</formula>
    </cfRule>
  </conditionalFormatting>
  <conditionalFormatting sqref="S238:Y238">
    <cfRule type="expression" dxfId="331" priority="332" stopIfTrue="1">
      <formula>$AD238</formula>
    </cfRule>
  </conditionalFormatting>
  <conditionalFormatting sqref="Q239:R239">
    <cfRule type="expression" dxfId="330" priority="331" stopIfTrue="1">
      <formula>$AC239</formula>
    </cfRule>
  </conditionalFormatting>
  <conditionalFormatting sqref="S239:Y239">
    <cfRule type="expression" dxfId="329" priority="330" stopIfTrue="1">
      <formula>$AD239</formula>
    </cfRule>
  </conditionalFormatting>
  <conditionalFormatting sqref="Q240:R240">
    <cfRule type="expression" dxfId="328" priority="329" stopIfTrue="1">
      <formula>$AC240</formula>
    </cfRule>
  </conditionalFormatting>
  <conditionalFormatting sqref="S240:Y240">
    <cfRule type="expression" dxfId="327" priority="328" stopIfTrue="1">
      <formula>$AD240</formula>
    </cfRule>
  </conditionalFormatting>
  <conditionalFormatting sqref="Q241:R241">
    <cfRule type="expression" dxfId="326" priority="327" stopIfTrue="1">
      <formula>$AC241</formula>
    </cfRule>
  </conditionalFormatting>
  <conditionalFormatting sqref="S241:Y241">
    <cfRule type="expression" dxfId="325" priority="326" stopIfTrue="1">
      <formula>$AD241</formula>
    </cfRule>
  </conditionalFormatting>
  <conditionalFormatting sqref="Q242:R242">
    <cfRule type="expression" dxfId="324" priority="325" stopIfTrue="1">
      <formula>$AC242</formula>
    </cfRule>
  </conditionalFormatting>
  <conditionalFormatting sqref="S242:Y242">
    <cfRule type="expression" dxfId="323" priority="324" stopIfTrue="1">
      <formula>$AD242</formula>
    </cfRule>
  </conditionalFormatting>
  <conditionalFormatting sqref="Q243:R243">
    <cfRule type="expression" dxfId="322" priority="323" stopIfTrue="1">
      <formula>$AC243</formula>
    </cfRule>
  </conditionalFormatting>
  <conditionalFormatting sqref="S243:Y243">
    <cfRule type="expression" dxfId="321" priority="322" stopIfTrue="1">
      <formula>$AD243</formula>
    </cfRule>
  </conditionalFormatting>
  <conditionalFormatting sqref="Q244:R244">
    <cfRule type="expression" dxfId="320" priority="321" stopIfTrue="1">
      <formula>$AC244</formula>
    </cfRule>
  </conditionalFormatting>
  <conditionalFormatting sqref="S244:Y244">
    <cfRule type="expression" dxfId="319" priority="320" stopIfTrue="1">
      <formula>$AD244</formula>
    </cfRule>
  </conditionalFormatting>
  <conditionalFormatting sqref="Q245:R245">
    <cfRule type="expression" dxfId="318" priority="319" stopIfTrue="1">
      <formula>$AC245</formula>
    </cfRule>
  </conditionalFormatting>
  <conditionalFormatting sqref="S245:Y245">
    <cfRule type="expression" dxfId="317" priority="318" stopIfTrue="1">
      <formula>OR($AD245,$A245&lt;&gt;0)</formula>
    </cfRule>
  </conditionalFormatting>
  <conditionalFormatting sqref="H246:I250">
    <cfRule type="expression" dxfId="316" priority="317" stopIfTrue="1">
      <formula>希望&lt;&gt;0</formula>
    </cfRule>
  </conditionalFormatting>
  <conditionalFormatting sqref="Q246:R246">
    <cfRule type="expression" dxfId="315" priority="316" stopIfTrue="1">
      <formula>$AC246</formula>
    </cfRule>
  </conditionalFormatting>
  <conditionalFormatting sqref="S246:Y246">
    <cfRule type="expression" dxfId="314" priority="315" stopIfTrue="1">
      <formula>$AD246</formula>
    </cfRule>
  </conditionalFormatting>
  <conditionalFormatting sqref="Q247:R247">
    <cfRule type="expression" dxfId="313" priority="314" stopIfTrue="1">
      <formula>$AC247</formula>
    </cfRule>
  </conditionalFormatting>
  <conditionalFormatting sqref="S247:Y247">
    <cfRule type="expression" dxfId="312" priority="313" stopIfTrue="1">
      <formula>$AD247</formula>
    </cfRule>
  </conditionalFormatting>
  <conditionalFormatting sqref="Q248:R248">
    <cfRule type="expression" dxfId="311" priority="312" stopIfTrue="1">
      <formula>$AC248</formula>
    </cfRule>
  </conditionalFormatting>
  <conditionalFormatting sqref="S248:Y248">
    <cfRule type="expression" dxfId="310" priority="311" stopIfTrue="1">
      <formula>$AD248</formula>
    </cfRule>
  </conditionalFormatting>
  <conditionalFormatting sqref="Q249:R249">
    <cfRule type="expression" dxfId="309" priority="310" stopIfTrue="1">
      <formula>$AC249</formula>
    </cfRule>
  </conditionalFormatting>
  <conditionalFormatting sqref="S249:Y249">
    <cfRule type="expression" dxfId="308" priority="309" stopIfTrue="1">
      <formula>$AD249</formula>
    </cfRule>
  </conditionalFormatting>
  <conditionalFormatting sqref="Q250:R250">
    <cfRule type="expression" dxfId="307" priority="308" stopIfTrue="1">
      <formula>$AC250</formula>
    </cfRule>
  </conditionalFormatting>
  <conditionalFormatting sqref="S250:Y250">
    <cfRule type="expression" dxfId="306" priority="307" stopIfTrue="1">
      <formula>OR($AD250,$A250&lt;&gt;0)</formula>
    </cfRule>
  </conditionalFormatting>
  <conditionalFormatting sqref="H251:I259">
    <cfRule type="expression" dxfId="305" priority="306" stopIfTrue="1">
      <formula>希望&lt;&gt;0</formula>
    </cfRule>
  </conditionalFormatting>
  <conditionalFormatting sqref="Q251:R251">
    <cfRule type="expression" dxfId="304" priority="305" stopIfTrue="1">
      <formula>$AC251</formula>
    </cfRule>
  </conditionalFormatting>
  <conditionalFormatting sqref="S251:Y251">
    <cfRule type="expression" dxfId="303" priority="304" stopIfTrue="1">
      <formula>$AD251</formula>
    </cfRule>
  </conditionalFormatting>
  <conditionalFormatting sqref="Q252:R252">
    <cfRule type="expression" dxfId="302" priority="303" stopIfTrue="1">
      <formula>$AC252</formula>
    </cfRule>
  </conditionalFormatting>
  <conditionalFormatting sqref="S252:Y252">
    <cfRule type="expression" dxfId="301" priority="302" stopIfTrue="1">
      <formula>$AD252</formula>
    </cfRule>
  </conditionalFormatting>
  <conditionalFormatting sqref="Q253:R253">
    <cfRule type="expression" dxfId="300" priority="301" stopIfTrue="1">
      <formula>$AC253</formula>
    </cfRule>
  </conditionalFormatting>
  <conditionalFormatting sqref="S253:Y253">
    <cfRule type="expression" dxfId="299" priority="300" stopIfTrue="1">
      <formula>$AD253</formula>
    </cfRule>
  </conditionalFormatting>
  <conditionalFormatting sqref="Q254:R254">
    <cfRule type="expression" dxfId="298" priority="299" stopIfTrue="1">
      <formula>$AC254</formula>
    </cfRule>
  </conditionalFormatting>
  <conditionalFormatting sqref="S254:Y254">
    <cfRule type="expression" dxfId="297" priority="298" stopIfTrue="1">
      <formula>$AD254</formula>
    </cfRule>
  </conditionalFormatting>
  <conditionalFormatting sqref="Q255:R255">
    <cfRule type="expression" dxfId="296" priority="297" stopIfTrue="1">
      <formula>$AC255</formula>
    </cfRule>
  </conditionalFormatting>
  <conditionalFormatting sqref="S255:Y255">
    <cfRule type="expression" dxfId="295" priority="296" stopIfTrue="1">
      <formula>$AD255</formula>
    </cfRule>
  </conditionalFormatting>
  <conditionalFormatting sqref="Q256:R256">
    <cfRule type="expression" dxfId="294" priority="295" stopIfTrue="1">
      <formula>$AC256</formula>
    </cfRule>
  </conditionalFormatting>
  <conditionalFormatting sqref="S256:Y256">
    <cfRule type="expression" dxfId="293" priority="294" stopIfTrue="1">
      <formula>$AD256</formula>
    </cfRule>
  </conditionalFormatting>
  <conditionalFormatting sqref="Q257:R257">
    <cfRule type="expression" dxfId="292" priority="293" stopIfTrue="1">
      <formula>$AC257</formula>
    </cfRule>
  </conditionalFormatting>
  <conditionalFormatting sqref="S257:Y257">
    <cfRule type="expression" dxfId="291" priority="292" stopIfTrue="1">
      <formula>$AD257</formula>
    </cfRule>
  </conditionalFormatting>
  <conditionalFormatting sqref="Q258:R258">
    <cfRule type="expression" dxfId="290" priority="291" stopIfTrue="1">
      <formula>$AC258</formula>
    </cfRule>
  </conditionalFormatting>
  <conditionalFormatting sqref="S258:Y258">
    <cfRule type="expression" dxfId="289" priority="290" stopIfTrue="1">
      <formula>$AD258</formula>
    </cfRule>
  </conditionalFormatting>
  <conditionalFormatting sqref="Q259:R259">
    <cfRule type="expression" dxfId="288" priority="289" stopIfTrue="1">
      <formula>$AC259</formula>
    </cfRule>
  </conditionalFormatting>
  <conditionalFormatting sqref="S259:Y259">
    <cfRule type="expression" dxfId="287" priority="288" stopIfTrue="1">
      <formula>OR($AD259,$A259&lt;&gt;0)</formula>
    </cfRule>
  </conditionalFormatting>
  <conditionalFormatting sqref="H260:I264">
    <cfRule type="expression" dxfId="286" priority="287" stopIfTrue="1">
      <formula>希望&lt;&gt;0</formula>
    </cfRule>
  </conditionalFormatting>
  <conditionalFormatting sqref="Q260:R260">
    <cfRule type="expression" dxfId="285" priority="286" stopIfTrue="1">
      <formula>$AC260</formula>
    </cfRule>
  </conditionalFormatting>
  <conditionalFormatting sqref="S260:Y260">
    <cfRule type="expression" dxfId="284" priority="285" stopIfTrue="1">
      <formula>$AD260</formula>
    </cfRule>
  </conditionalFormatting>
  <conditionalFormatting sqref="Q261:R261">
    <cfRule type="expression" dxfId="283" priority="284" stopIfTrue="1">
      <formula>$AC261</formula>
    </cfRule>
  </conditionalFormatting>
  <conditionalFormatting sqref="S261:Y261">
    <cfRule type="expression" dxfId="282" priority="283" stopIfTrue="1">
      <formula>$AD261</formula>
    </cfRule>
  </conditionalFormatting>
  <conditionalFormatting sqref="Q262:R262">
    <cfRule type="expression" dxfId="281" priority="282" stopIfTrue="1">
      <formula>$AC262</formula>
    </cfRule>
  </conditionalFormatting>
  <conditionalFormatting sqref="S262:Y262">
    <cfRule type="expression" dxfId="280" priority="281" stopIfTrue="1">
      <formula>$AD262</formula>
    </cfRule>
  </conditionalFormatting>
  <conditionalFormatting sqref="Q263:R263">
    <cfRule type="expression" dxfId="279" priority="280" stopIfTrue="1">
      <formula>$AC263</formula>
    </cfRule>
  </conditionalFormatting>
  <conditionalFormatting sqref="S263:Y263">
    <cfRule type="expression" dxfId="278" priority="279" stopIfTrue="1">
      <formula>$AD263</formula>
    </cfRule>
  </conditionalFormatting>
  <conditionalFormatting sqref="Q264:R264">
    <cfRule type="expression" dxfId="277" priority="278" stopIfTrue="1">
      <formula>$AC264</formula>
    </cfRule>
  </conditionalFormatting>
  <conditionalFormatting sqref="S264:Y264">
    <cfRule type="expression" dxfId="276" priority="277" stopIfTrue="1">
      <formula>OR($AD264,$A264&lt;&gt;0)</formula>
    </cfRule>
  </conditionalFormatting>
  <conditionalFormatting sqref="H265:I271">
    <cfRule type="expression" dxfId="275" priority="276" stopIfTrue="1">
      <formula>希望&lt;&gt;0</formula>
    </cfRule>
  </conditionalFormatting>
  <conditionalFormatting sqref="Q265:R265">
    <cfRule type="expression" dxfId="274" priority="275" stopIfTrue="1">
      <formula>$AC265</formula>
    </cfRule>
  </conditionalFormatting>
  <conditionalFormatting sqref="S265:Y265">
    <cfRule type="expression" dxfId="273" priority="274" stopIfTrue="1">
      <formula>$AD265</formula>
    </cfRule>
  </conditionalFormatting>
  <conditionalFormatting sqref="Q266:R266">
    <cfRule type="expression" dxfId="272" priority="273" stopIfTrue="1">
      <formula>$AC266</formula>
    </cfRule>
  </conditionalFormatting>
  <conditionalFormatting sqref="S266:Y266">
    <cfRule type="expression" dxfId="271" priority="272" stopIfTrue="1">
      <formula>$AD266</formula>
    </cfRule>
  </conditionalFormatting>
  <conditionalFormatting sqref="Q267:R267">
    <cfRule type="expression" dxfId="270" priority="271" stopIfTrue="1">
      <formula>$AC267</formula>
    </cfRule>
  </conditionalFormatting>
  <conditionalFormatting sqref="S267:Y267">
    <cfRule type="expression" dxfId="269" priority="270" stopIfTrue="1">
      <formula>$AD267</formula>
    </cfRule>
  </conditionalFormatting>
  <conditionalFormatting sqref="Q268:R268">
    <cfRule type="expression" dxfId="268" priority="269" stopIfTrue="1">
      <formula>$AC268</formula>
    </cfRule>
  </conditionalFormatting>
  <conditionalFormatting sqref="S268:Y268">
    <cfRule type="expression" dxfId="267" priority="268" stopIfTrue="1">
      <formula>$AD268</formula>
    </cfRule>
  </conditionalFormatting>
  <conditionalFormatting sqref="Q269:R269">
    <cfRule type="expression" dxfId="266" priority="267" stopIfTrue="1">
      <formula>$AC269</formula>
    </cfRule>
  </conditionalFormatting>
  <conditionalFormatting sqref="S269:Y269">
    <cfRule type="expression" dxfId="265" priority="266" stopIfTrue="1">
      <formula>$AD269</formula>
    </cfRule>
  </conditionalFormatting>
  <conditionalFormatting sqref="Q270:R270">
    <cfRule type="expression" dxfId="264" priority="265" stopIfTrue="1">
      <formula>$AC270</formula>
    </cfRule>
  </conditionalFormatting>
  <conditionalFormatting sqref="S270:Y270">
    <cfRule type="expression" dxfId="263" priority="264" stopIfTrue="1">
      <formula>$AD270</formula>
    </cfRule>
  </conditionalFormatting>
  <conditionalFormatting sqref="Q271:R271">
    <cfRule type="expression" dxfId="262" priority="263" stopIfTrue="1">
      <formula>$AC271</formula>
    </cfRule>
  </conditionalFormatting>
  <conditionalFormatting sqref="S271:Y271">
    <cfRule type="expression" dxfId="261" priority="262" stopIfTrue="1">
      <formula>OR($AD271,$A271&lt;&gt;0)</formula>
    </cfRule>
  </conditionalFormatting>
  <conditionalFormatting sqref="H272:I275">
    <cfRule type="expression" dxfId="260" priority="261" stopIfTrue="1">
      <formula>希望&lt;&gt;0</formula>
    </cfRule>
  </conditionalFormatting>
  <conditionalFormatting sqref="Q272:R272">
    <cfRule type="expression" dxfId="259" priority="260" stopIfTrue="1">
      <formula>$AC272</formula>
    </cfRule>
  </conditionalFormatting>
  <conditionalFormatting sqref="S272:Y272">
    <cfRule type="expression" dxfId="258" priority="259" stopIfTrue="1">
      <formula>$AD272</formula>
    </cfRule>
  </conditionalFormatting>
  <conditionalFormatting sqref="Q273:R273">
    <cfRule type="expression" dxfId="257" priority="258" stopIfTrue="1">
      <formula>$AC273</formula>
    </cfRule>
  </conditionalFormatting>
  <conditionalFormatting sqref="S273:Y273">
    <cfRule type="expression" dxfId="256" priority="257" stopIfTrue="1">
      <formula>$AD273</formula>
    </cfRule>
  </conditionalFormatting>
  <conditionalFormatting sqref="Q274:R274">
    <cfRule type="expression" dxfId="255" priority="256" stopIfTrue="1">
      <formula>$AC274</formula>
    </cfRule>
  </conditionalFormatting>
  <conditionalFormatting sqref="S274:Y274">
    <cfRule type="expression" dxfId="254" priority="255" stopIfTrue="1">
      <formula>$AD274</formula>
    </cfRule>
  </conditionalFormatting>
  <conditionalFormatting sqref="Q275:R275">
    <cfRule type="expression" dxfId="253" priority="254" stopIfTrue="1">
      <formula>$AC275</formula>
    </cfRule>
  </conditionalFormatting>
  <conditionalFormatting sqref="S275:Y275">
    <cfRule type="expression" dxfId="252" priority="253" stopIfTrue="1">
      <formula>OR($AD275,$A275&lt;&gt;0)</formula>
    </cfRule>
  </conditionalFormatting>
  <conditionalFormatting sqref="H276:I280">
    <cfRule type="expression" dxfId="251" priority="252" stopIfTrue="1">
      <formula>希望&lt;&gt;0</formula>
    </cfRule>
  </conditionalFormatting>
  <conditionalFormatting sqref="Q276:R276">
    <cfRule type="expression" dxfId="250" priority="251" stopIfTrue="1">
      <formula>$AC276</formula>
    </cfRule>
  </conditionalFormatting>
  <conditionalFormatting sqref="S276:Y276">
    <cfRule type="expression" dxfId="249" priority="250" stopIfTrue="1">
      <formula>$AD276</formula>
    </cfRule>
  </conditionalFormatting>
  <conditionalFormatting sqref="Q277:R277">
    <cfRule type="expression" dxfId="248" priority="249" stopIfTrue="1">
      <formula>$AC277</formula>
    </cfRule>
  </conditionalFormatting>
  <conditionalFormatting sqref="S277:Y277">
    <cfRule type="expression" dxfId="247" priority="248" stopIfTrue="1">
      <formula>$AD277</formula>
    </cfRule>
  </conditionalFormatting>
  <conditionalFormatting sqref="Q278:R278">
    <cfRule type="expression" dxfId="246" priority="247" stopIfTrue="1">
      <formula>$AC278</formula>
    </cfRule>
  </conditionalFormatting>
  <conditionalFormatting sqref="S278:Y278">
    <cfRule type="expression" dxfId="245" priority="246" stopIfTrue="1">
      <formula>$AD278</formula>
    </cfRule>
  </conditionalFormatting>
  <conditionalFormatting sqref="Q279:R279">
    <cfRule type="expression" dxfId="244" priority="245" stopIfTrue="1">
      <formula>$AC279</formula>
    </cfRule>
  </conditionalFormatting>
  <conditionalFormatting sqref="S279:Y279">
    <cfRule type="expression" dxfId="243" priority="244" stopIfTrue="1">
      <formula>$AD279</formula>
    </cfRule>
  </conditionalFormatting>
  <conditionalFormatting sqref="Q280:R280">
    <cfRule type="expression" dxfId="242" priority="243" stopIfTrue="1">
      <formula>$AC280</formula>
    </cfRule>
  </conditionalFormatting>
  <conditionalFormatting sqref="S280:Y280">
    <cfRule type="expression" dxfId="241" priority="242" stopIfTrue="1">
      <formula>OR($AD280,$A280&lt;&gt;0)</formula>
    </cfRule>
  </conditionalFormatting>
  <conditionalFormatting sqref="H281:I287">
    <cfRule type="expression" dxfId="240" priority="241" stopIfTrue="1">
      <formula>希望&lt;&gt;0</formula>
    </cfRule>
  </conditionalFormatting>
  <conditionalFormatting sqref="Q281:R281">
    <cfRule type="expression" dxfId="239" priority="240" stopIfTrue="1">
      <formula>$AC281</formula>
    </cfRule>
  </conditionalFormatting>
  <conditionalFormatting sqref="S281:Y281">
    <cfRule type="expression" dxfId="238" priority="239" stopIfTrue="1">
      <formula>$AD281</formula>
    </cfRule>
  </conditionalFormatting>
  <conditionalFormatting sqref="Q282:R282">
    <cfRule type="expression" dxfId="237" priority="238" stopIfTrue="1">
      <formula>$AC282</formula>
    </cfRule>
  </conditionalFormatting>
  <conditionalFormatting sqref="S282:Y282">
    <cfRule type="expression" dxfId="236" priority="237" stopIfTrue="1">
      <formula>$AD282</formula>
    </cfRule>
  </conditionalFormatting>
  <conditionalFormatting sqref="Q283:R283">
    <cfRule type="expression" dxfId="235" priority="236" stopIfTrue="1">
      <formula>$AC283</formula>
    </cfRule>
  </conditionalFormatting>
  <conditionalFormatting sqref="S283:Y283">
    <cfRule type="expression" dxfId="234" priority="235" stopIfTrue="1">
      <formula>$AD283</formula>
    </cfRule>
  </conditionalFormatting>
  <conditionalFormatting sqref="Q284:R284">
    <cfRule type="expression" dxfId="233" priority="234" stopIfTrue="1">
      <formula>$AC284</formula>
    </cfRule>
  </conditionalFormatting>
  <conditionalFormatting sqref="S284:Y284">
    <cfRule type="expression" dxfId="232" priority="233" stopIfTrue="1">
      <formula>$AD284</formula>
    </cfRule>
  </conditionalFormatting>
  <conditionalFormatting sqref="Q285:R285">
    <cfRule type="expression" dxfId="231" priority="232" stopIfTrue="1">
      <formula>$AC285</formula>
    </cfRule>
  </conditionalFormatting>
  <conditionalFormatting sqref="S285:Y285">
    <cfRule type="expression" dxfId="230" priority="231" stopIfTrue="1">
      <formula>$AD285</formula>
    </cfRule>
  </conditionalFormatting>
  <conditionalFormatting sqref="Q286:R286">
    <cfRule type="expression" dxfId="229" priority="230" stopIfTrue="1">
      <formula>$AC286</formula>
    </cfRule>
  </conditionalFormatting>
  <conditionalFormatting sqref="S286:Y286">
    <cfRule type="expression" dxfId="228" priority="229" stopIfTrue="1">
      <formula>$AD286</formula>
    </cfRule>
  </conditionalFormatting>
  <conditionalFormatting sqref="Q287:R287">
    <cfRule type="expression" dxfId="227" priority="228" stopIfTrue="1">
      <formula>$AC287</formula>
    </cfRule>
  </conditionalFormatting>
  <conditionalFormatting sqref="S287:Y287">
    <cfRule type="expression" dxfId="226" priority="227" stopIfTrue="1">
      <formula>OR($AD287,$A287&lt;&gt;0)</formula>
    </cfRule>
  </conditionalFormatting>
  <conditionalFormatting sqref="H288:I294">
    <cfRule type="expression" dxfId="225" priority="226" stopIfTrue="1">
      <formula>希望&lt;&gt;0</formula>
    </cfRule>
  </conditionalFormatting>
  <conditionalFormatting sqref="Q288:R288">
    <cfRule type="expression" dxfId="224" priority="225" stopIfTrue="1">
      <formula>$AC288</formula>
    </cfRule>
  </conditionalFormatting>
  <conditionalFormatting sqref="S288:Y288">
    <cfRule type="expression" dxfId="223" priority="224" stopIfTrue="1">
      <formula>$AD288</formula>
    </cfRule>
  </conditionalFormatting>
  <conditionalFormatting sqref="Q289:R289">
    <cfRule type="expression" dxfId="222" priority="223" stopIfTrue="1">
      <formula>$AC289</formula>
    </cfRule>
  </conditionalFormatting>
  <conditionalFormatting sqref="S289:Y289">
    <cfRule type="expression" dxfId="221" priority="222" stopIfTrue="1">
      <formula>$AD289</formula>
    </cfRule>
  </conditionalFormatting>
  <conditionalFormatting sqref="Q290:R290">
    <cfRule type="expression" dxfId="220" priority="221" stopIfTrue="1">
      <formula>$AC290</formula>
    </cfRule>
  </conditionalFormatting>
  <conditionalFormatting sqref="S290:Y290">
    <cfRule type="expression" dxfId="219" priority="220" stopIfTrue="1">
      <formula>$AD290</formula>
    </cfRule>
  </conditionalFormatting>
  <conditionalFormatting sqref="Q291:R291">
    <cfRule type="expression" dxfId="218" priority="219" stopIfTrue="1">
      <formula>$AC291</formula>
    </cfRule>
  </conditionalFormatting>
  <conditionalFormatting sqref="S291:Y291">
    <cfRule type="expression" dxfId="217" priority="218" stopIfTrue="1">
      <formula>$AD291</formula>
    </cfRule>
  </conditionalFormatting>
  <conditionalFormatting sqref="Q292:R292">
    <cfRule type="expression" dxfId="216" priority="217" stopIfTrue="1">
      <formula>$AC292</formula>
    </cfRule>
  </conditionalFormatting>
  <conditionalFormatting sqref="S292:Y292">
    <cfRule type="expression" dxfId="215" priority="216" stopIfTrue="1">
      <formula>$AD292</formula>
    </cfRule>
  </conditionalFormatting>
  <conditionalFormatting sqref="Q293:R293">
    <cfRule type="expression" dxfId="214" priority="215" stopIfTrue="1">
      <formula>$AC293</formula>
    </cfRule>
  </conditionalFormatting>
  <conditionalFormatting sqref="S293:Y293">
    <cfRule type="expression" dxfId="213" priority="214" stopIfTrue="1">
      <formula>$AD293</formula>
    </cfRule>
  </conditionalFormatting>
  <conditionalFormatting sqref="Q294:R294">
    <cfRule type="expression" dxfId="212" priority="213" stopIfTrue="1">
      <formula>$AC294</formula>
    </cfRule>
  </conditionalFormatting>
  <conditionalFormatting sqref="S294:Y294">
    <cfRule type="expression" dxfId="211" priority="212" stopIfTrue="1">
      <formula>OR($AD294,$A294&lt;&gt;0)</formula>
    </cfRule>
  </conditionalFormatting>
  <conditionalFormatting sqref="H295:I298">
    <cfRule type="expression" dxfId="210" priority="211" stopIfTrue="1">
      <formula>希望&lt;&gt;0</formula>
    </cfRule>
  </conditionalFormatting>
  <conditionalFormatting sqref="Q295:R295">
    <cfRule type="expression" dxfId="209" priority="210" stopIfTrue="1">
      <formula>$AC295</formula>
    </cfRule>
  </conditionalFormatting>
  <conditionalFormatting sqref="S295:Y295">
    <cfRule type="expression" dxfId="208" priority="209" stopIfTrue="1">
      <formula>$AD295</formula>
    </cfRule>
  </conditionalFormatting>
  <conditionalFormatting sqref="Q296:R296">
    <cfRule type="expression" dxfId="207" priority="208" stopIfTrue="1">
      <formula>$AC296</formula>
    </cfRule>
  </conditionalFormatting>
  <conditionalFormatting sqref="S296:Y296">
    <cfRule type="expression" dxfId="206" priority="207" stopIfTrue="1">
      <formula>$AD296</formula>
    </cfRule>
  </conditionalFormatting>
  <conditionalFormatting sqref="Q297:R297">
    <cfRule type="expression" dxfId="205" priority="206" stopIfTrue="1">
      <formula>$AC297</formula>
    </cfRule>
  </conditionalFormatting>
  <conditionalFormatting sqref="S297:Y297">
    <cfRule type="expression" dxfId="204" priority="205" stopIfTrue="1">
      <formula>$AD297</formula>
    </cfRule>
  </conditionalFormatting>
  <conditionalFormatting sqref="Q298:R298">
    <cfRule type="expression" dxfId="203" priority="204" stopIfTrue="1">
      <formula>$AC298</formula>
    </cfRule>
  </conditionalFormatting>
  <conditionalFormatting sqref="S298:Y298">
    <cfRule type="expression" dxfId="202" priority="203" stopIfTrue="1">
      <formula>OR($AD298,$A298&lt;&gt;0)</formula>
    </cfRule>
  </conditionalFormatting>
  <conditionalFormatting sqref="H299:I303">
    <cfRule type="expression" dxfId="201" priority="202" stopIfTrue="1">
      <formula>希望&lt;&gt;0</formula>
    </cfRule>
  </conditionalFormatting>
  <conditionalFormatting sqref="Q299:R299">
    <cfRule type="expression" dxfId="200" priority="201" stopIfTrue="1">
      <formula>$AC299</formula>
    </cfRule>
  </conditionalFormatting>
  <conditionalFormatting sqref="S299:Y299">
    <cfRule type="expression" dxfId="199" priority="200" stopIfTrue="1">
      <formula>$AD299</formula>
    </cfRule>
  </conditionalFormatting>
  <conditionalFormatting sqref="Q300:R300">
    <cfRule type="expression" dxfId="198" priority="199" stopIfTrue="1">
      <formula>$AC300</formula>
    </cfRule>
  </conditionalFormatting>
  <conditionalFormatting sqref="S300:Y300">
    <cfRule type="expression" dxfId="197" priority="198" stopIfTrue="1">
      <formula>$AD300</formula>
    </cfRule>
  </conditionalFormatting>
  <conditionalFormatting sqref="Q301:R301">
    <cfRule type="expression" dxfId="196" priority="197" stopIfTrue="1">
      <formula>$AC301</formula>
    </cfRule>
  </conditionalFormatting>
  <conditionalFormatting sqref="S301:Y301">
    <cfRule type="expression" dxfId="195" priority="196" stopIfTrue="1">
      <formula>$AD301</formula>
    </cfRule>
  </conditionalFormatting>
  <conditionalFormatting sqref="Q302:R302">
    <cfRule type="expression" dxfId="194" priority="195" stopIfTrue="1">
      <formula>$AC302</formula>
    </cfRule>
  </conditionalFormatting>
  <conditionalFormatting sqref="S302:Y302">
    <cfRule type="expression" dxfId="193" priority="194" stopIfTrue="1">
      <formula>$AD302</formula>
    </cfRule>
  </conditionalFormatting>
  <conditionalFormatting sqref="Q303:R303">
    <cfRule type="expression" dxfId="192" priority="193" stopIfTrue="1">
      <formula>$AC303</formula>
    </cfRule>
  </conditionalFormatting>
  <conditionalFormatting sqref="S303:Y303">
    <cfRule type="expression" dxfId="191" priority="192" stopIfTrue="1">
      <formula>OR($AD303,$A303&lt;&gt;0)</formula>
    </cfRule>
  </conditionalFormatting>
  <conditionalFormatting sqref="H304:I308">
    <cfRule type="expression" dxfId="190" priority="191" stopIfTrue="1">
      <formula>希望&lt;&gt;0</formula>
    </cfRule>
  </conditionalFormatting>
  <conditionalFormatting sqref="Q304:R304">
    <cfRule type="expression" dxfId="189" priority="190" stopIfTrue="1">
      <formula>$AC304</formula>
    </cfRule>
  </conditionalFormatting>
  <conditionalFormatting sqref="S304:Y304">
    <cfRule type="expression" dxfId="188" priority="189" stopIfTrue="1">
      <formula>$AD304</formula>
    </cfRule>
  </conditionalFormatting>
  <conditionalFormatting sqref="Q305:R305">
    <cfRule type="expression" dxfId="187" priority="188" stopIfTrue="1">
      <formula>$AC305</formula>
    </cfRule>
  </conditionalFormatting>
  <conditionalFormatting sqref="S305:Y305">
    <cfRule type="expression" dxfId="186" priority="187" stopIfTrue="1">
      <formula>$AD305</formula>
    </cfRule>
  </conditionalFormatting>
  <conditionalFormatting sqref="Q306:R306">
    <cfRule type="expression" dxfId="185" priority="186" stopIfTrue="1">
      <formula>$AC306</formula>
    </cfRule>
  </conditionalFormatting>
  <conditionalFormatting sqref="S306:Y306">
    <cfRule type="expression" dxfId="184" priority="185" stopIfTrue="1">
      <formula>$AD306</formula>
    </cfRule>
  </conditionalFormatting>
  <conditionalFormatting sqref="Q307:R307">
    <cfRule type="expression" dxfId="183" priority="184" stopIfTrue="1">
      <formula>$AC307</formula>
    </cfRule>
  </conditionalFormatting>
  <conditionalFormatting sqref="S307:Y307">
    <cfRule type="expression" dxfId="182" priority="183" stopIfTrue="1">
      <formula>$AD307</formula>
    </cfRule>
  </conditionalFormatting>
  <conditionalFormatting sqref="Q308:R308">
    <cfRule type="expression" dxfId="181" priority="182" stopIfTrue="1">
      <formula>$AC308</formula>
    </cfRule>
  </conditionalFormatting>
  <conditionalFormatting sqref="S308:Y308">
    <cfRule type="expression" dxfId="180" priority="181" stopIfTrue="1">
      <formula>OR($AD308,$A308&lt;&gt;0)</formula>
    </cfRule>
  </conditionalFormatting>
  <conditionalFormatting sqref="H309:I310">
    <cfRule type="expression" dxfId="179" priority="180" stopIfTrue="1">
      <formula>希望&lt;&gt;0</formula>
    </cfRule>
  </conditionalFormatting>
  <conditionalFormatting sqref="Q309:R309">
    <cfRule type="expression" dxfId="178" priority="179" stopIfTrue="1">
      <formula>$AC309</formula>
    </cfRule>
  </conditionalFormatting>
  <conditionalFormatting sqref="S309:Y309">
    <cfRule type="expression" dxfId="177" priority="178" stopIfTrue="1">
      <formula>$AD309</formula>
    </cfRule>
  </conditionalFormatting>
  <conditionalFormatting sqref="Q310:R310">
    <cfRule type="expression" dxfId="176" priority="177" stopIfTrue="1">
      <formula>$AC310</formula>
    </cfRule>
  </conditionalFormatting>
  <conditionalFormatting sqref="S310:Y310">
    <cfRule type="expression" dxfId="175" priority="176" stopIfTrue="1">
      <formula>OR($AD310,$A310&lt;&gt;0)</formula>
    </cfRule>
  </conditionalFormatting>
  <conditionalFormatting sqref="H311:I316">
    <cfRule type="expression" dxfId="174" priority="175" stopIfTrue="1">
      <formula>希望&lt;&gt;0</formula>
    </cfRule>
  </conditionalFormatting>
  <conditionalFormatting sqref="Q311:R311">
    <cfRule type="expression" dxfId="173" priority="174" stopIfTrue="1">
      <formula>$AC311</formula>
    </cfRule>
  </conditionalFormatting>
  <conditionalFormatting sqref="S311:Y311">
    <cfRule type="expression" dxfId="172" priority="173" stopIfTrue="1">
      <formula>$AD311</formula>
    </cfRule>
  </conditionalFormatting>
  <conditionalFormatting sqref="Q312:R312">
    <cfRule type="expression" dxfId="171" priority="172" stopIfTrue="1">
      <formula>$AC312</formula>
    </cfRule>
  </conditionalFormatting>
  <conditionalFormatting sqref="S312:Y312">
    <cfRule type="expression" dxfId="170" priority="171" stopIfTrue="1">
      <formula>$AD312</formula>
    </cfRule>
  </conditionalFormatting>
  <conditionalFormatting sqref="Q313:R313">
    <cfRule type="expression" dxfId="169" priority="170" stopIfTrue="1">
      <formula>$AC313</formula>
    </cfRule>
  </conditionalFormatting>
  <conditionalFormatting sqref="S313:Y313">
    <cfRule type="expression" dxfId="168" priority="169" stopIfTrue="1">
      <formula>$AD313</formula>
    </cfRule>
  </conditionalFormatting>
  <conditionalFormatting sqref="Q314:R314">
    <cfRule type="expression" dxfId="167" priority="168" stopIfTrue="1">
      <formula>$AC314</formula>
    </cfRule>
  </conditionalFormatting>
  <conditionalFormatting sqref="S314:Y314">
    <cfRule type="expression" dxfId="166" priority="167" stopIfTrue="1">
      <formula>$AD314</formula>
    </cfRule>
  </conditionalFormatting>
  <conditionalFormatting sqref="Q315:R315">
    <cfRule type="expression" dxfId="165" priority="166" stopIfTrue="1">
      <formula>$AC315</formula>
    </cfRule>
  </conditionalFormatting>
  <conditionalFormatting sqref="S315:Y315">
    <cfRule type="expression" dxfId="164" priority="165" stopIfTrue="1">
      <formula>$AD315</formula>
    </cfRule>
  </conditionalFormatting>
  <conditionalFormatting sqref="Q316:R316">
    <cfRule type="expression" dxfId="163" priority="164" stopIfTrue="1">
      <formula>$AC316</formula>
    </cfRule>
  </conditionalFormatting>
  <conditionalFormatting sqref="S316:Y316">
    <cfRule type="expression" dxfId="162" priority="163" stopIfTrue="1">
      <formula>OR($AD316,$A316&lt;&gt;0)</formula>
    </cfRule>
  </conditionalFormatting>
  <conditionalFormatting sqref="H317:I325">
    <cfRule type="expression" dxfId="161" priority="162" stopIfTrue="1">
      <formula>希望&lt;&gt;0</formula>
    </cfRule>
  </conditionalFormatting>
  <conditionalFormatting sqref="Q317:R317">
    <cfRule type="expression" dxfId="160" priority="161" stopIfTrue="1">
      <formula>$AC317</formula>
    </cfRule>
  </conditionalFormatting>
  <conditionalFormatting sqref="S317:Y317">
    <cfRule type="expression" dxfId="159" priority="160" stopIfTrue="1">
      <formula>$AD317</formula>
    </cfRule>
  </conditionalFormatting>
  <conditionalFormatting sqref="Q318:R318">
    <cfRule type="expression" dxfId="158" priority="159" stopIfTrue="1">
      <formula>$AC318</formula>
    </cfRule>
  </conditionalFormatting>
  <conditionalFormatting sqref="S318:Y318">
    <cfRule type="expression" dxfId="157" priority="158" stopIfTrue="1">
      <formula>$AD318</formula>
    </cfRule>
  </conditionalFormatting>
  <conditionalFormatting sqref="Q319:R319">
    <cfRule type="expression" dxfId="156" priority="157" stopIfTrue="1">
      <formula>$AC319</formula>
    </cfRule>
  </conditionalFormatting>
  <conditionalFormatting sqref="S319:Y319">
    <cfRule type="expression" dxfId="155" priority="156" stopIfTrue="1">
      <formula>$AD319</formula>
    </cfRule>
  </conditionalFormatting>
  <conditionalFormatting sqref="Q320:R320">
    <cfRule type="expression" dxfId="154" priority="155" stopIfTrue="1">
      <formula>$AC320</formula>
    </cfRule>
  </conditionalFormatting>
  <conditionalFormatting sqref="S320:Y320">
    <cfRule type="expression" dxfId="153" priority="154" stopIfTrue="1">
      <formula>$AD320</formula>
    </cfRule>
  </conditionalFormatting>
  <conditionalFormatting sqref="Q321:R321">
    <cfRule type="expression" dxfId="152" priority="153" stopIfTrue="1">
      <formula>$AC321</formula>
    </cfRule>
  </conditionalFormatting>
  <conditionalFormatting sqref="S321:Y321">
    <cfRule type="expression" dxfId="151" priority="152" stopIfTrue="1">
      <formula>$AD321</formula>
    </cfRule>
  </conditionalFormatting>
  <conditionalFormatting sqref="Q322:R322">
    <cfRule type="expression" dxfId="150" priority="151" stopIfTrue="1">
      <formula>$AC322</formula>
    </cfRule>
  </conditionalFormatting>
  <conditionalFormatting sqref="S322:Y322">
    <cfRule type="expression" dxfId="149" priority="150" stopIfTrue="1">
      <formula>$AD322</formula>
    </cfRule>
  </conditionalFormatting>
  <conditionalFormatting sqref="Q323:R323">
    <cfRule type="expression" dxfId="148" priority="149" stopIfTrue="1">
      <formula>$AC323</formula>
    </cfRule>
  </conditionalFormatting>
  <conditionalFormatting sqref="S323:Y323">
    <cfRule type="expression" dxfId="147" priority="148" stopIfTrue="1">
      <formula>$AD323</formula>
    </cfRule>
  </conditionalFormatting>
  <conditionalFormatting sqref="Q324:R324">
    <cfRule type="expression" dxfId="146" priority="147" stopIfTrue="1">
      <formula>$AC324</formula>
    </cfRule>
  </conditionalFormatting>
  <conditionalFormatting sqref="S324:Y324">
    <cfRule type="expression" dxfId="145" priority="146" stopIfTrue="1">
      <formula>$AD324</formula>
    </cfRule>
  </conditionalFormatting>
  <conditionalFormatting sqref="Q325:R325">
    <cfRule type="expression" dxfId="144" priority="145" stopIfTrue="1">
      <formula>$AC325</formula>
    </cfRule>
  </conditionalFormatting>
  <conditionalFormatting sqref="S325:Y325">
    <cfRule type="expression" dxfId="143" priority="144" stopIfTrue="1">
      <formula>OR($AD325,$A325&lt;&gt;0)</formula>
    </cfRule>
  </conditionalFormatting>
  <conditionalFormatting sqref="H326:I328">
    <cfRule type="expression" dxfId="142" priority="143" stopIfTrue="1">
      <formula>希望&lt;&gt;0</formula>
    </cfRule>
  </conditionalFormatting>
  <conditionalFormatting sqref="Q326:R326">
    <cfRule type="expression" dxfId="141" priority="142" stopIfTrue="1">
      <formula>$AC326</formula>
    </cfRule>
  </conditionalFormatting>
  <conditionalFormatting sqref="S326:Y326">
    <cfRule type="expression" dxfId="140" priority="141" stopIfTrue="1">
      <formula>$AD326</formula>
    </cfRule>
  </conditionalFormatting>
  <conditionalFormatting sqref="Q327:R327">
    <cfRule type="expression" dxfId="139" priority="140" stopIfTrue="1">
      <formula>$AC327</formula>
    </cfRule>
  </conditionalFormatting>
  <conditionalFormatting sqref="S327:Y327">
    <cfRule type="expression" dxfId="138" priority="139" stopIfTrue="1">
      <formula>$AD327</formula>
    </cfRule>
  </conditionalFormatting>
  <conditionalFormatting sqref="Q328:R328">
    <cfRule type="expression" dxfId="137" priority="138" stopIfTrue="1">
      <formula>$AC328</formula>
    </cfRule>
  </conditionalFormatting>
  <conditionalFormatting sqref="S328:Y328">
    <cfRule type="expression" dxfId="136" priority="137" stopIfTrue="1">
      <formula>OR($AD328,$A328&lt;&gt;0)</formula>
    </cfRule>
  </conditionalFormatting>
  <conditionalFormatting sqref="H329:I337">
    <cfRule type="expression" dxfId="135" priority="136" stopIfTrue="1">
      <formula>希望&lt;&gt;0</formula>
    </cfRule>
  </conditionalFormatting>
  <conditionalFormatting sqref="Q329:R329">
    <cfRule type="expression" dxfId="134" priority="135" stopIfTrue="1">
      <formula>$AC329</formula>
    </cfRule>
  </conditionalFormatting>
  <conditionalFormatting sqref="S329:Y329">
    <cfRule type="expression" dxfId="133" priority="134" stopIfTrue="1">
      <formula>$AD329</formula>
    </cfRule>
  </conditionalFormatting>
  <conditionalFormatting sqref="Q330:R330">
    <cfRule type="expression" dxfId="132" priority="133" stopIfTrue="1">
      <formula>$AC330</formula>
    </cfRule>
  </conditionalFormatting>
  <conditionalFormatting sqref="S330:Y330">
    <cfRule type="expression" dxfId="131" priority="132" stopIfTrue="1">
      <formula>$AD330</formula>
    </cfRule>
  </conditionalFormatting>
  <conditionalFormatting sqref="Q331:R331">
    <cfRule type="expression" dxfId="130" priority="131" stopIfTrue="1">
      <formula>$AC331</formula>
    </cfRule>
  </conditionalFormatting>
  <conditionalFormatting sqref="S331:Y331">
    <cfRule type="expression" dxfId="129" priority="130" stopIfTrue="1">
      <formula>$AD331</formula>
    </cfRule>
  </conditionalFormatting>
  <conditionalFormatting sqref="Q332:R332">
    <cfRule type="expression" dxfId="128" priority="129" stopIfTrue="1">
      <formula>$AC332</formula>
    </cfRule>
  </conditionalFormatting>
  <conditionalFormatting sqref="S332:Y332">
    <cfRule type="expression" dxfId="127" priority="128" stopIfTrue="1">
      <formula>$AD332</formula>
    </cfRule>
  </conditionalFormatting>
  <conditionalFormatting sqref="Q333:R333">
    <cfRule type="expression" dxfId="126" priority="127" stopIfTrue="1">
      <formula>$AC333</formula>
    </cfRule>
  </conditionalFormatting>
  <conditionalFormatting sqref="S333:Y333">
    <cfRule type="expression" dxfId="125" priority="126" stopIfTrue="1">
      <formula>$AD333</formula>
    </cfRule>
  </conditionalFormatting>
  <conditionalFormatting sqref="Q334:R334">
    <cfRule type="expression" dxfId="124" priority="125" stopIfTrue="1">
      <formula>$AC334</formula>
    </cfRule>
  </conditionalFormatting>
  <conditionalFormatting sqref="S334:Y334">
    <cfRule type="expression" dxfId="123" priority="124" stopIfTrue="1">
      <formula>$AD334</formula>
    </cfRule>
  </conditionalFormatting>
  <conditionalFormatting sqref="Q335:R335">
    <cfRule type="expression" dxfId="122" priority="123" stopIfTrue="1">
      <formula>$AC335</formula>
    </cfRule>
  </conditionalFormatting>
  <conditionalFormatting sqref="S335:Y335">
    <cfRule type="expression" dxfId="121" priority="122" stopIfTrue="1">
      <formula>$AD335</formula>
    </cfRule>
  </conditionalFormatting>
  <conditionalFormatting sqref="Q336:R336">
    <cfRule type="expression" dxfId="120" priority="121" stopIfTrue="1">
      <formula>$AC336</formula>
    </cfRule>
  </conditionalFormatting>
  <conditionalFormatting sqref="S336:Y336">
    <cfRule type="expression" dxfId="119" priority="120" stopIfTrue="1">
      <formula>$AD336</formula>
    </cfRule>
  </conditionalFormatting>
  <conditionalFormatting sqref="Q337:R337">
    <cfRule type="expression" dxfId="118" priority="119" stopIfTrue="1">
      <formula>$AC337</formula>
    </cfRule>
  </conditionalFormatting>
  <conditionalFormatting sqref="S337:Y337">
    <cfRule type="expression" dxfId="117" priority="118" stopIfTrue="1">
      <formula>OR($AD337,$A337&lt;&gt;0)</formula>
    </cfRule>
  </conditionalFormatting>
  <conditionalFormatting sqref="H338:I343">
    <cfRule type="expression" dxfId="116" priority="117" stopIfTrue="1">
      <formula>希望&lt;&gt;0</formula>
    </cfRule>
  </conditionalFormatting>
  <conditionalFormatting sqref="Q338:R338">
    <cfRule type="expression" dxfId="115" priority="116" stopIfTrue="1">
      <formula>$AC338</formula>
    </cfRule>
  </conditionalFormatting>
  <conditionalFormatting sqref="S338:Y338">
    <cfRule type="expression" dxfId="114" priority="115" stopIfTrue="1">
      <formula>$AD338</formula>
    </cfRule>
  </conditionalFormatting>
  <conditionalFormatting sqref="Q339:R339">
    <cfRule type="expression" dxfId="113" priority="114" stopIfTrue="1">
      <formula>$AC339</formula>
    </cfRule>
  </conditionalFormatting>
  <conditionalFormatting sqref="S339:Y339">
    <cfRule type="expression" dxfId="112" priority="113" stopIfTrue="1">
      <formula>$AD339</formula>
    </cfRule>
  </conditionalFormatting>
  <conditionalFormatting sqref="Q340:R340">
    <cfRule type="expression" dxfId="111" priority="112" stopIfTrue="1">
      <formula>$AC340</formula>
    </cfRule>
  </conditionalFormatting>
  <conditionalFormatting sqref="S340:Y340">
    <cfRule type="expression" dxfId="110" priority="111" stopIfTrue="1">
      <formula>$AD340</formula>
    </cfRule>
  </conditionalFormatting>
  <conditionalFormatting sqref="Q341:R341">
    <cfRule type="expression" dxfId="109" priority="110" stopIfTrue="1">
      <formula>$AC341</formula>
    </cfRule>
  </conditionalFormatting>
  <conditionalFormatting sqref="S341:Y341">
    <cfRule type="expression" dxfId="108" priority="109" stopIfTrue="1">
      <formula>$AD341</formula>
    </cfRule>
  </conditionalFormatting>
  <conditionalFormatting sqref="Q342:R342">
    <cfRule type="expression" dxfId="107" priority="108" stopIfTrue="1">
      <formula>$AC342</formula>
    </cfRule>
  </conditionalFormatting>
  <conditionalFormatting sqref="S342:Y342">
    <cfRule type="expression" dxfId="106" priority="107" stopIfTrue="1">
      <formula>$AD342</formula>
    </cfRule>
  </conditionalFormatting>
  <conditionalFormatting sqref="Q343:R343">
    <cfRule type="expression" dxfId="105" priority="106" stopIfTrue="1">
      <formula>$AC343</formula>
    </cfRule>
  </conditionalFormatting>
  <conditionalFormatting sqref="S343:Y343">
    <cfRule type="expression" dxfId="104" priority="105" stopIfTrue="1">
      <formula>OR($AD343,$A343&lt;&gt;0)</formula>
    </cfRule>
  </conditionalFormatting>
  <conditionalFormatting sqref="H344:I365">
    <cfRule type="expression" dxfId="103" priority="104" stopIfTrue="1">
      <formula>希望&lt;&gt;0</formula>
    </cfRule>
  </conditionalFormatting>
  <conditionalFormatting sqref="Q344:R344">
    <cfRule type="expression" dxfId="102" priority="103" stopIfTrue="1">
      <formula>$AC344</formula>
    </cfRule>
  </conditionalFormatting>
  <conditionalFormatting sqref="S344:Y344">
    <cfRule type="expression" dxfId="101" priority="102" stopIfTrue="1">
      <formula>$AD344</formula>
    </cfRule>
  </conditionalFormatting>
  <conditionalFormatting sqref="Q345:R345">
    <cfRule type="expression" dxfId="100" priority="101" stopIfTrue="1">
      <formula>$AC345</formula>
    </cfRule>
  </conditionalFormatting>
  <conditionalFormatting sqref="S345:Y345">
    <cfRule type="expression" dxfId="99" priority="100" stopIfTrue="1">
      <formula>$AD345</formula>
    </cfRule>
  </conditionalFormatting>
  <conditionalFormatting sqref="Q346:R346">
    <cfRule type="expression" dxfId="98" priority="99" stopIfTrue="1">
      <formula>$AC346</formula>
    </cfRule>
  </conditionalFormatting>
  <conditionalFormatting sqref="S346:Y346">
    <cfRule type="expression" dxfId="97" priority="98" stopIfTrue="1">
      <formula>$AD346</formula>
    </cfRule>
  </conditionalFormatting>
  <conditionalFormatting sqref="Q347:R347">
    <cfRule type="expression" dxfId="96" priority="97" stopIfTrue="1">
      <formula>$AC347</formula>
    </cfRule>
  </conditionalFormatting>
  <conditionalFormatting sqref="S347:Y347">
    <cfRule type="expression" dxfId="95" priority="96" stopIfTrue="1">
      <formula>$AD347</formula>
    </cfRule>
  </conditionalFormatting>
  <conditionalFormatting sqref="Q348:R348">
    <cfRule type="expression" dxfId="94" priority="95" stopIfTrue="1">
      <formula>$AC348</formula>
    </cfRule>
  </conditionalFormatting>
  <conditionalFormatting sqref="S348:Y348">
    <cfRule type="expression" dxfId="93" priority="94" stopIfTrue="1">
      <formula>$AD348</formula>
    </cfRule>
  </conditionalFormatting>
  <conditionalFormatting sqref="Q349:R349">
    <cfRule type="expression" dxfId="92" priority="93" stopIfTrue="1">
      <formula>$AC349</formula>
    </cfRule>
  </conditionalFormatting>
  <conditionalFormatting sqref="S349:Y349">
    <cfRule type="expression" dxfId="91" priority="92" stopIfTrue="1">
      <formula>$AD349</formula>
    </cfRule>
  </conditionalFormatting>
  <conditionalFormatting sqref="Q350:R350">
    <cfRule type="expression" dxfId="90" priority="91" stopIfTrue="1">
      <formula>$AC350</formula>
    </cfRule>
  </conditionalFormatting>
  <conditionalFormatting sqref="S350:Y350">
    <cfRule type="expression" dxfId="89" priority="90" stopIfTrue="1">
      <formula>$AD350</formula>
    </cfRule>
  </conditionalFormatting>
  <conditionalFormatting sqref="Q351:R351">
    <cfRule type="expression" dxfId="88" priority="89" stopIfTrue="1">
      <formula>$AC351</formula>
    </cfRule>
  </conditionalFormatting>
  <conditionalFormatting sqref="S351:Y351">
    <cfRule type="expression" dxfId="87" priority="88" stopIfTrue="1">
      <formula>$AD351</formula>
    </cfRule>
  </conditionalFormatting>
  <conditionalFormatting sqref="Q352:R352">
    <cfRule type="expression" dxfId="86" priority="87" stopIfTrue="1">
      <formula>$AC352</formula>
    </cfRule>
  </conditionalFormatting>
  <conditionalFormatting sqref="S352:Y352">
    <cfRule type="expression" dxfId="85" priority="86" stopIfTrue="1">
      <formula>$AD352</formula>
    </cfRule>
  </conditionalFormatting>
  <conditionalFormatting sqref="Q353:R353">
    <cfRule type="expression" dxfId="84" priority="85" stopIfTrue="1">
      <formula>$AC353</formula>
    </cfRule>
  </conditionalFormatting>
  <conditionalFormatting sqref="S353:Y353">
    <cfRule type="expression" dxfId="83" priority="84" stopIfTrue="1">
      <formula>$AD353</formula>
    </cfRule>
  </conditionalFormatting>
  <conditionalFormatting sqref="Q354:R354">
    <cfRule type="expression" dxfId="82" priority="83" stopIfTrue="1">
      <formula>$AC354</formula>
    </cfRule>
  </conditionalFormatting>
  <conditionalFormatting sqref="S354:Y354">
    <cfRule type="expression" dxfId="81" priority="82" stopIfTrue="1">
      <formula>$AD354</formula>
    </cfRule>
  </conditionalFormatting>
  <conditionalFormatting sqref="Q355:R355">
    <cfRule type="expression" dxfId="80" priority="81" stopIfTrue="1">
      <formula>$AC355</formula>
    </cfRule>
  </conditionalFormatting>
  <conditionalFormatting sqref="S355:Y355">
    <cfRule type="expression" dxfId="79" priority="80" stopIfTrue="1">
      <formula>$AD355</formula>
    </cfRule>
  </conditionalFormatting>
  <conditionalFormatting sqref="Q356:R356">
    <cfRule type="expression" dxfId="78" priority="79" stopIfTrue="1">
      <formula>$AC356</formula>
    </cfRule>
  </conditionalFormatting>
  <conditionalFormatting sqref="S356:Y356">
    <cfRule type="expression" dxfId="77" priority="78" stopIfTrue="1">
      <formula>$AD356</formula>
    </cfRule>
  </conditionalFormatting>
  <conditionalFormatting sqref="Q357:R357">
    <cfRule type="expression" dxfId="76" priority="77" stopIfTrue="1">
      <formula>$AC357</formula>
    </cfRule>
  </conditionalFormatting>
  <conditionalFormatting sqref="S357:Y357">
    <cfRule type="expression" dxfId="75" priority="76" stopIfTrue="1">
      <formula>$AD357</formula>
    </cfRule>
  </conditionalFormatting>
  <conditionalFormatting sqref="Q358:R358">
    <cfRule type="expression" dxfId="74" priority="75" stopIfTrue="1">
      <formula>$AC358</formula>
    </cfRule>
  </conditionalFormatting>
  <conditionalFormatting sqref="S358:Y358">
    <cfRule type="expression" dxfId="73" priority="74" stopIfTrue="1">
      <formula>$AD358</formula>
    </cfRule>
  </conditionalFormatting>
  <conditionalFormatting sqref="Q359:R359">
    <cfRule type="expression" dxfId="72" priority="73" stopIfTrue="1">
      <formula>$AC359</formula>
    </cfRule>
  </conditionalFormatting>
  <conditionalFormatting sqref="S359:Y359">
    <cfRule type="expression" dxfId="71" priority="72" stopIfTrue="1">
      <formula>$AD359</formula>
    </cfRule>
  </conditionalFormatting>
  <conditionalFormatting sqref="Q360:R360">
    <cfRule type="expression" dxfId="70" priority="71" stopIfTrue="1">
      <formula>$AC360</formula>
    </cfRule>
  </conditionalFormatting>
  <conditionalFormatting sqref="S360:Y360">
    <cfRule type="expression" dxfId="69" priority="70" stopIfTrue="1">
      <formula>$AD360</formula>
    </cfRule>
  </conditionalFormatting>
  <conditionalFormatting sqref="Q361:R361">
    <cfRule type="expression" dxfId="68" priority="69" stopIfTrue="1">
      <formula>$AC361</formula>
    </cfRule>
  </conditionalFormatting>
  <conditionalFormatting sqref="S361:Y361">
    <cfRule type="expression" dxfId="67" priority="68" stopIfTrue="1">
      <formula>$AD361</formula>
    </cfRule>
  </conditionalFormatting>
  <conditionalFormatting sqref="Q362:R362">
    <cfRule type="expression" dxfId="66" priority="67" stopIfTrue="1">
      <formula>$AC362</formula>
    </cfRule>
  </conditionalFormatting>
  <conditionalFormatting sqref="S362:Y362">
    <cfRule type="expression" dxfId="65" priority="66" stopIfTrue="1">
      <formula>$AD362</formula>
    </cfRule>
  </conditionalFormatting>
  <conditionalFormatting sqref="Q363:R363">
    <cfRule type="expression" dxfId="64" priority="65" stopIfTrue="1">
      <formula>$AC363</formula>
    </cfRule>
  </conditionalFormatting>
  <conditionalFormatting sqref="S363:Y363">
    <cfRule type="expression" dxfId="63" priority="64" stopIfTrue="1">
      <formula>$AD363</formula>
    </cfRule>
  </conditionalFormatting>
  <conditionalFormatting sqref="Q364:R364">
    <cfRule type="expression" dxfId="62" priority="63" stopIfTrue="1">
      <formula>$AC364</formula>
    </cfRule>
  </conditionalFormatting>
  <conditionalFormatting sqref="S364:Y364">
    <cfRule type="expression" dxfId="61" priority="62" stopIfTrue="1">
      <formula>$AD364</formula>
    </cfRule>
  </conditionalFormatting>
  <conditionalFormatting sqref="Q365:R365">
    <cfRule type="expression" dxfId="60" priority="61" stopIfTrue="1">
      <formula>$AC365</formula>
    </cfRule>
  </conditionalFormatting>
  <conditionalFormatting sqref="S365:Y365">
    <cfRule type="expression" dxfId="59" priority="60" stopIfTrue="1">
      <formula>OR($AD365,$A365&lt;&gt;0)</formula>
    </cfRule>
  </conditionalFormatting>
  <conditionalFormatting sqref="H366:I394">
    <cfRule type="expression" dxfId="58" priority="59" stopIfTrue="1">
      <formula>希望&lt;&gt;0</formula>
    </cfRule>
  </conditionalFormatting>
  <conditionalFormatting sqref="Q366:R366">
    <cfRule type="expression" dxfId="57" priority="58" stopIfTrue="1">
      <formula>$AC366</formula>
    </cfRule>
  </conditionalFormatting>
  <conditionalFormatting sqref="S366:Y366">
    <cfRule type="expression" dxfId="56" priority="57" stopIfTrue="1">
      <formula>$AD366</formula>
    </cfRule>
  </conditionalFormatting>
  <conditionalFormatting sqref="Q367:R367">
    <cfRule type="expression" dxfId="55" priority="56" stopIfTrue="1">
      <formula>$AC367</formula>
    </cfRule>
  </conditionalFormatting>
  <conditionalFormatting sqref="S367:Y367">
    <cfRule type="expression" dxfId="54" priority="55" stopIfTrue="1">
      <formula>$AD367</formula>
    </cfRule>
  </conditionalFormatting>
  <conditionalFormatting sqref="Q368:R368">
    <cfRule type="expression" dxfId="53" priority="54" stopIfTrue="1">
      <formula>$AC368</formula>
    </cfRule>
  </conditionalFormatting>
  <conditionalFormatting sqref="S368:Y368">
    <cfRule type="expression" dxfId="52" priority="53" stopIfTrue="1">
      <formula>$AD368</formula>
    </cfRule>
  </conditionalFormatting>
  <conditionalFormatting sqref="Q369:R369">
    <cfRule type="expression" dxfId="51" priority="52" stopIfTrue="1">
      <formula>$AC369</formula>
    </cfRule>
  </conditionalFormatting>
  <conditionalFormatting sqref="S369:Y369">
    <cfRule type="expression" dxfId="50" priority="51" stopIfTrue="1">
      <formula>$AD369</formula>
    </cfRule>
  </conditionalFormatting>
  <conditionalFormatting sqref="Q370:R370">
    <cfRule type="expression" dxfId="49" priority="50" stopIfTrue="1">
      <formula>$AC370</formula>
    </cfRule>
  </conditionalFormatting>
  <conditionalFormatting sqref="S370:Y370">
    <cfRule type="expression" dxfId="48" priority="49" stopIfTrue="1">
      <formula>$AD370</formula>
    </cfRule>
  </conditionalFormatting>
  <conditionalFormatting sqref="Q371:R371">
    <cfRule type="expression" dxfId="47" priority="48" stopIfTrue="1">
      <formula>$AC371</formula>
    </cfRule>
  </conditionalFormatting>
  <conditionalFormatting sqref="S371:Y371">
    <cfRule type="expression" dxfId="46" priority="47" stopIfTrue="1">
      <formula>$AD371</formula>
    </cfRule>
  </conditionalFormatting>
  <conditionalFormatting sqref="Q372:R372">
    <cfRule type="expression" dxfId="45" priority="46" stopIfTrue="1">
      <formula>$AC372</formula>
    </cfRule>
  </conditionalFormatting>
  <conditionalFormatting sqref="S372:Y372">
    <cfRule type="expression" dxfId="44" priority="45" stopIfTrue="1">
      <formula>$AD372</formula>
    </cfRule>
  </conditionalFormatting>
  <conditionalFormatting sqref="Q373:R373">
    <cfRule type="expression" dxfId="43" priority="44" stopIfTrue="1">
      <formula>$AC373</formula>
    </cfRule>
  </conditionalFormatting>
  <conditionalFormatting sqref="S373:Y373">
    <cfRule type="expression" dxfId="42" priority="43" stopIfTrue="1">
      <formula>$AD373</formula>
    </cfRule>
  </conditionalFormatting>
  <conditionalFormatting sqref="Q374:R374">
    <cfRule type="expression" dxfId="41" priority="42" stopIfTrue="1">
      <formula>$AC374</formula>
    </cfRule>
  </conditionalFormatting>
  <conditionalFormatting sqref="S374:Y374">
    <cfRule type="expression" dxfId="40" priority="41" stopIfTrue="1">
      <formula>$AD374</formula>
    </cfRule>
  </conditionalFormatting>
  <conditionalFormatting sqref="Q375:R375">
    <cfRule type="expression" dxfId="39" priority="40" stopIfTrue="1">
      <formula>$AC375</formula>
    </cfRule>
  </conditionalFormatting>
  <conditionalFormatting sqref="S375:Y375">
    <cfRule type="expression" dxfId="38" priority="39" stopIfTrue="1">
      <formula>$AD375</formula>
    </cfRule>
  </conditionalFormatting>
  <conditionalFormatting sqref="Q376:R376">
    <cfRule type="expression" dxfId="37" priority="38" stopIfTrue="1">
      <formula>$AC376</formula>
    </cfRule>
  </conditionalFormatting>
  <conditionalFormatting sqref="S376:Y376">
    <cfRule type="expression" dxfId="36" priority="37" stopIfTrue="1">
      <formula>$AD376</formula>
    </cfRule>
  </conditionalFormatting>
  <conditionalFormatting sqref="Q377:R377">
    <cfRule type="expression" dxfId="35" priority="36" stopIfTrue="1">
      <formula>$AC377</formula>
    </cfRule>
  </conditionalFormatting>
  <conditionalFormatting sqref="S377:Y377">
    <cfRule type="expression" dxfId="34" priority="35" stopIfTrue="1">
      <formula>$AD377</formula>
    </cfRule>
  </conditionalFormatting>
  <conditionalFormatting sqref="Q378:R378">
    <cfRule type="expression" dxfId="33" priority="34" stopIfTrue="1">
      <formula>$AC378</formula>
    </cfRule>
  </conditionalFormatting>
  <conditionalFormatting sqref="S378:Y378">
    <cfRule type="expression" dxfId="32" priority="33" stopIfTrue="1">
      <formula>$AD378</formula>
    </cfRule>
  </conditionalFormatting>
  <conditionalFormatting sqref="Q379:R379">
    <cfRule type="expression" dxfId="31" priority="32" stopIfTrue="1">
      <formula>$AC379</formula>
    </cfRule>
  </conditionalFormatting>
  <conditionalFormatting sqref="S379:Y379">
    <cfRule type="expression" dxfId="30" priority="31" stopIfTrue="1">
      <formula>$AD379</formula>
    </cfRule>
  </conditionalFormatting>
  <conditionalFormatting sqref="Q380:R380">
    <cfRule type="expression" dxfId="29" priority="30" stopIfTrue="1">
      <formula>$AC380</formula>
    </cfRule>
  </conditionalFormatting>
  <conditionalFormatting sqref="S380:Y380">
    <cfRule type="expression" dxfId="28" priority="29" stopIfTrue="1">
      <formula>$AD380</formula>
    </cfRule>
  </conditionalFormatting>
  <conditionalFormatting sqref="Q381:R381">
    <cfRule type="expression" dxfId="27" priority="28" stopIfTrue="1">
      <formula>$AC381</formula>
    </cfRule>
  </conditionalFormatting>
  <conditionalFormatting sqref="S381:Y381">
    <cfRule type="expression" dxfId="26" priority="27" stopIfTrue="1">
      <formula>$AD381</formula>
    </cfRule>
  </conditionalFormatting>
  <conditionalFormatting sqref="Q382:R382">
    <cfRule type="expression" dxfId="25" priority="26" stopIfTrue="1">
      <formula>$AC382</formula>
    </cfRule>
  </conditionalFormatting>
  <conditionalFormatting sqref="S382:Y382">
    <cfRule type="expression" dxfId="24" priority="25" stopIfTrue="1">
      <formula>$AD382</formula>
    </cfRule>
  </conditionalFormatting>
  <conditionalFormatting sqref="Q383:R383">
    <cfRule type="expression" dxfId="23" priority="24" stopIfTrue="1">
      <formula>$AC383</formula>
    </cfRule>
  </conditionalFormatting>
  <conditionalFormatting sqref="S383:Y383">
    <cfRule type="expression" dxfId="22" priority="23" stopIfTrue="1">
      <formula>$AD383</formula>
    </cfRule>
  </conditionalFormatting>
  <conditionalFormatting sqref="Q384:R384">
    <cfRule type="expression" dxfId="21" priority="22" stopIfTrue="1">
      <formula>$AC384</formula>
    </cfRule>
  </conditionalFormatting>
  <conditionalFormatting sqref="S384:Y384">
    <cfRule type="expression" dxfId="20" priority="21" stopIfTrue="1">
      <formula>$AD384</formula>
    </cfRule>
  </conditionalFormatting>
  <conditionalFormatting sqref="Q385:R385">
    <cfRule type="expression" dxfId="19" priority="20" stopIfTrue="1">
      <formula>$AC385</formula>
    </cfRule>
  </conditionalFormatting>
  <conditionalFormatting sqref="S385:Y385">
    <cfRule type="expression" dxfId="18" priority="19" stopIfTrue="1">
      <formula>$AD385</formula>
    </cfRule>
  </conditionalFormatting>
  <conditionalFormatting sqref="Q386:R386">
    <cfRule type="expression" dxfId="17" priority="18" stopIfTrue="1">
      <formula>$AC386</formula>
    </cfRule>
  </conditionalFormatting>
  <conditionalFormatting sqref="S386:Y386">
    <cfRule type="expression" dxfId="16" priority="17" stopIfTrue="1">
      <formula>$AD386</formula>
    </cfRule>
  </conditionalFormatting>
  <conditionalFormatting sqref="Q387:R387">
    <cfRule type="expression" dxfId="15" priority="16" stopIfTrue="1">
      <formula>$AC387</formula>
    </cfRule>
  </conditionalFormatting>
  <conditionalFormatting sqref="S387:Y387">
    <cfRule type="expression" dxfId="14" priority="15" stopIfTrue="1">
      <formula>$AD387</formula>
    </cfRule>
  </conditionalFormatting>
  <conditionalFormatting sqref="Q388:R388">
    <cfRule type="expression" dxfId="13" priority="14" stopIfTrue="1">
      <formula>$AC388</formula>
    </cfRule>
  </conditionalFormatting>
  <conditionalFormatting sqref="S388:Y388">
    <cfRule type="expression" dxfId="12" priority="13" stopIfTrue="1">
      <formula>$AD388</formula>
    </cfRule>
  </conditionalFormatting>
  <conditionalFormatting sqref="Q389:R389">
    <cfRule type="expression" dxfId="11" priority="12" stopIfTrue="1">
      <formula>$AC389</formula>
    </cfRule>
  </conditionalFormatting>
  <conditionalFormatting sqref="S389:Y389">
    <cfRule type="expression" dxfId="10" priority="11" stopIfTrue="1">
      <formula>$AD389</formula>
    </cfRule>
  </conditionalFormatting>
  <conditionalFormatting sqref="Q390:R390">
    <cfRule type="expression" dxfId="9" priority="10" stopIfTrue="1">
      <formula>$AC390</formula>
    </cfRule>
  </conditionalFormatting>
  <conditionalFormatting sqref="S390:Y390">
    <cfRule type="expression" dxfId="8" priority="9" stopIfTrue="1">
      <formula>$AD390</formula>
    </cfRule>
  </conditionalFormatting>
  <conditionalFormatting sqref="Q391:R391">
    <cfRule type="expression" dxfId="7" priority="8" stopIfTrue="1">
      <formula>$AC391</formula>
    </cfRule>
  </conditionalFormatting>
  <conditionalFormatting sqref="S391:Y391">
    <cfRule type="expression" dxfId="6" priority="7" stopIfTrue="1">
      <formula>$AD391</formula>
    </cfRule>
  </conditionalFormatting>
  <conditionalFormatting sqref="Q392:R392">
    <cfRule type="expression" dxfId="5" priority="6" stopIfTrue="1">
      <formula>$AC392</formula>
    </cfRule>
  </conditionalFormatting>
  <conditionalFormatting sqref="S392:Y392">
    <cfRule type="expression" dxfId="4" priority="5" stopIfTrue="1">
      <formula>$AD392</formula>
    </cfRule>
  </conditionalFormatting>
  <conditionalFormatting sqref="Q393:R393">
    <cfRule type="expression" dxfId="3" priority="4" stopIfTrue="1">
      <formula>$AC393</formula>
    </cfRule>
  </conditionalFormatting>
  <conditionalFormatting sqref="S393:Y393">
    <cfRule type="expression" dxfId="2" priority="3" stopIfTrue="1">
      <formula>$AD393</formula>
    </cfRule>
  </conditionalFormatting>
  <conditionalFormatting sqref="Q394:R394">
    <cfRule type="expression" dxfId="1" priority="2" stopIfTrue="1">
      <formula>$AC394</formula>
    </cfRule>
  </conditionalFormatting>
  <conditionalFormatting sqref="S394:Y394">
    <cfRule type="expression" dxfId="0" priority="1" stopIfTrue="1">
      <formula>OR($AD394,$A394&lt;&gt;0)</formula>
    </cfRule>
  </conditionalFormatting>
  <dataValidations count="378">
    <dataValidation imeMode="hiragana" allowBlank="1" showInputMessage="1" showErrorMessage="1" sqref="S195:Y195 S196:Y196 S197:Y197 S198:Y198 S199:Y199 S200:Y200 S201:Y201 S202:Y202 S203:Y203 S204:Y204 S205:Y205 S206:Y206 S207:Y207 S208:Y208 S209:Y209 S210:Y210 S211:Y211 S212:Y212 S213:Y213 S214:Y214 S215:Y215 S216:Y216 S217:Y217 S218:Y218 S219:Y219 S220:Y220 S221:Y221 S222:Y222 S223:Y223 S224:Y224 S225:Y225 S226:Y226 S227:Y227 S228:Y228 S229:Y229 S230:Y230 S231:Y231 S232:Y232 S233:Y233 S234:Y234 S235:Y235 S236:Y236 S237:Y237 S238:Y238 S239:Y239 S240:Y240 S241:Y241 S242:Y242 S243:Y243 S244:Y244 S245:Y245 S246:Y246 S247:Y247 S248:Y248 S249:Y249 S250:Y250 S251:Y251 S252:Y252 S253:Y253 S254:Y254 S255:Y255 S256:Y256 S257:Y257 S258:Y258 S259:Y259 S260:Y260 S261:Y261 S262:Y262 S263:Y263 S264:Y264 S265:Y265 S266:Y266 S267:Y267 S268:Y268 S269:Y269 S270:Y270 S271:Y271 S272:Y272 S273:Y273 S274:Y274 S275:Y275 S276:Y276 S277:Y277 S278:Y278 S279:Y279 S280:Y280 S281:Y281 S282:Y282 S283:Y283 S284:Y284 S285:Y285 S286:Y286 S287:Y287 S288:Y288 S289:Y289 S290:Y290 S291:Y291 S292:Y292 S293:Y293 S294:Y294 S295:Y295 S296:Y296 S297:Y297 S298:Y298 S299:Y299 S300:Y300 S301:Y301 S302:Y302 S303:Y303 S304:Y304 S305:Y305 S306:Y306 S307:Y307 S308:Y308 S309:Y309 S310:Y310 S311:Y311 S312:Y312 S313:Y313 S314:Y314 S315:Y315 S316:Y316 S317:Y317 S318:Y318 S319:Y319 S320:Y320 S321:Y321 S322:Y322 S323:Y323 S324:Y324 S325:Y325 S326:Y326 S327:Y327 S328:Y328 S329:Y329 S330:Y330 S331:Y331 S332:Y332 S333:Y333 S334:Y334 S335:Y335 S336:Y336 S337:Y337 S338:Y338 S339:Y339 S340:Y340 S341:Y341 S342:Y342 S343:Y343 S344:Y344 S345:Y345 S346:Y346 S347:Y347 S348:Y348 S349:Y349 S350:Y350 S351:Y351 S352:Y352 S353:Y353 S354:Y354 S355:Y355 S356:Y356 S357:Y357 S358:Y358 S359:Y359 S360:Y360 S361:Y361 S362:Y362 S363:Y363 S364:Y364 S365:Y365 S366:Y366 S367:Y367 S368:Y368 S369:Y369 S370:Y370 S371:Y371 S372:Y372 S373:Y373 S374:Y374 S375:Y375 S376:Y376 S377:Y377 S378:Y378 S379:Y379 S380:Y380 S381:Y381 S382:Y382 S383:Y383 S384:Y384 S385:Y385 S386:Y386 S387:Y387 S388:Y388 S389:Y389 S390:Y390 S391:Y391 S392:Y392 S393:Y393 S394:Y394 D403:O403 V403:Y403 D404:O404 V404:Y404 D405:O405 V405:Y405 D406:O406 V406:Y406 D407:O407 V407:Y407 E417:H417 I417:N417 O417:T417 E418:H418 I418:N418 O418:T418 E419:H419 I419:N419 O419:T419 E420:H420 I420:N420 O420:T420 E421:H421 I421:N421 O421:T421 E422:H422 I422:N422 O422:T422 E423:H423 I423:N423 O423:T423 E424:H424 I424:N424 O424:T424 E425:H425 I425:N425 O425:T425 E426:H426 I426:N426 O426:T426 E436:H436 I436:M436 N436:S436 E437:H437 I437:M437 N437:S437 E438:H438 I438:M438 N438:S438 E439:H439 I439:M439 N439:S439 E440:H440 I440:M440 N440:S440 E441:H441 I441:M441 N441:S441 E442:H442 I442:M442 N442:S442 E443:H443 I443:M443 N443:S443 E444:H444 I444:M444 N444:S444 E445:H445 I445:M445 N445:S445 E446:H446 I446:M446 N446:S446 E447:H447 I447:M447 N447:S447 E448:H448 I448:M448 N448:S448 E449:H449 I449:M449 N449:S449 E450:H450 I450:M450 N450:S450 E451:H451 I451:M451 N451:S451 E452:H452 I452:M452 N452:S452 E453:H453 I453:M453 N453:S453 E454:H454 I454:M454 N454:S454 E455:H455 I455:M455 N455:S455 E465:H465 I465:M465 N465:S465 E466:H466 I466:M466 N466:S466 E467:H467 I467:M467 N467:S467 E468:H468 I468:M468 N468:S468 E469:H469 I469:M469 N469:S469 E470:H470 I470:M470 N470:S470 E471:H471 I471:M471 N471:S471 E472:H472 I472:M472 N472:S472 E473:H473 I473:M473 N473:S473 E474:H474 I474:M474 N474:S474 E475:H475 I475:M475 N475:S475 E476:H476 I476:M476 N476:S476 E477:H477 I477:M477 N477:S477 E478:H478 I478:M478 N478:S478 E479:H479 I479:M479 N479:S479 E480:H480 I480:M480 N480:S480 E481:H481 I481:M481 N481:S481 E482:H482 I482:M482 N482:S482 E483:H483 I483:M483 N483:S483 E484:H484 I484:M484 N484:S484" xr:uid="{E412D37B-D7F2-46B3-B07D-CB60E78F7A30}"/>
    <dataValidation imeMode="hiragana" allowBlank="1" showInputMessage="1" showErrorMessage="1" sqref="I22:Y22" xr:uid="{86E1145C-9C0D-4BF1-9E7C-12A16D2B3F35}"/>
    <dataValidation type="whole" imeMode="halfAlpha" allowBlank="1" showInputMessage="1" showErrorMessage="1" error="7桁の数字を入力してください" sqref="I20:M20" xr:uid="{7E52A4C5-EFB3-41B1-9650-C5AEB7721071}">
      <formula1>0</formula1>
      <formula2>9999999</formula2>
    </dataValidation>
    <dataValidation imeMode="fullKatakana" allowBlank="1" showInputMessage="1" showErrorMessage="1" sqref="I24:Y24" xr:uid="{6AC94281-F28D-4709-89B2-28FFE544A4DB}"/>
    <dataValidation imeMode="hiragana" allowBlank="1" showInputMessage="1" showErrorMessage="1" sqref="I26:Y26" xr:uid="{EA3F8F38-6095-4110-B405-8C754B254387}"/>
    <dataValidation imeMode="hiragana" allowBlank="1" showInputMessage="1" showErrorMessage="1" sqref="I28:Y28" xr:uid="{9568A922-4B8C-467F-8229-899EFDD7514C}"/>
    <dataValidation imeMode="fullKatakana" allowBlank="1" showInputMessage="1" showErrorMessage="1" sqref="I30:Y30" xr:uid="{984D8590-4767-4269-B9CA-5AE1445ADDBB}"/>
    <dataValidation imeMode="hiragana" allowBlank="1" showInputMessage="1" showErrorMessage="1" sqref="I32:Y32" xr:uid="{2FC26D0A-C820-4AFE-ADA5-F4A9D3ADF4FF}"/>
    <dataValidation imeMode="halfAlpha" allowBlank="1" showInputMessage="1" showErrorMessage="1" sqref="I34:M34" xr:uid="{79174BDD-D42A-4B47-8F60-BB1D4EB05A56}"/>
    <dataValidation imeMode="halfAlpha" allowBlank="1" showInputMessage="1" showErrorMessage="1" sqref="P34" xr:uid="{CD3B5901-C492-487B-B6BD-8BC38E90D560}"/>
    <dataValidation imeMode="halfAlpha" allowBlank="1" showInputMessage="1" showErrorMessage="1" sqref="I36:M36" xr:uid="{1D161B4D-8017-4C22-98BD-885154AB071B}"/>
    <dataValidation imeMode="halfAlpha" allowBlank="1" showInputMessage="1" showErrorMessage="1" sqref="I38:M38" xr:uid="{51ADB51B-8A55-4C14-AFF9-AECBFE1880FB}"/>
    <dataValidation imeMode="halfAlpha" allowBlank="1" showInputMessage="1" showErrorMessage="1" sqref="I40:Y40" xr:uid="{254FDFD5-6D74-429C-9EF5-74FA9F7C5089}"/>
    <dataValidation type="list" imeMode="halfAlpha" allowBlank="1" showInputMessage="1" showErrorMessage="1" error="リストから選択してください" sqref="I42:M42" xr:uid="{589DF6A9-C190-4B54-B3E3-FB66AC71C00B}">
      <formula1>"一致する,一致しない"</formula1>
    </dataValidation>
    <dataValidation type="list" imeMode="halfAlpha" allowBlank="1" showInputMessage="1" showErrorMessage="1" error="リストから選択してください" sqref="I63:M63" xr:uid="{9EDCD9D8-43DF-4A99-BC91-BF56A87DC4CA}">
      <formula1>"しない,する"</formula1>
    </dataValidation>
    <dataValidation type="whole" imeMode="halfAlpha" allowBlank="1" showInputMessage="1" showErrorMessage="1" error="7桁の数字を入力してください" sqref="I69:M69" xr:uid="{4F6DB79A-4B04-45EB-AF2A-95972DC29935}">
      <formula1>0</formula1>
      <formula2>9999999</formula2>
    </dataValidation>
    <dataValidation imeMode="hiragana" allowBlank="1" showInputMessage="1" showErrorMessage="1" sqref="I71:Y71" xr:uid="{DDAAF7B1-CD88-4DC2-843E-6EA1112B3253}"/>
    <dataValidation imeMode="fullKatakana" allowBlank="1" showInputMessage="1" showErrorMessage="1" sqref="I73:Y73" xr:uid="{3EE36EBE-B3A4-40DC-87B7-BB4500364BA0}"/>
    <dataValidation imeMode="hiragana" allowBlank="1" showInputMessage="1" showErrorMessage="1" sqref="I75:Y75" xr:uid="{4858EA90-7E3F-4C01-81B6-491501E50051}"/>
    <dataValidation imeMode="hiragana" allowBlank="1" showInputMessage="1" showErrorMessage="1" sqref="I77:Y77" xr:uid="{D362FB39-9EAA-468E-94FB-8D6C4431772D}"/>
    <dataValidation imeMode="fullKatakana" allowBlank="1" showInputMessage="1" showErrorMessage="1" sqref="I79:Y79" xr:uid="{77F0EA59-20AD-40B2-8C9C-A93D49F88378}"/>
    <dataValidation imeMode="hiragana" allowBlank="1" showInputMessage="1" showErrorMessage="1" sqref="I81:Y81" xr:uid="{48441A54-4B9A-47F4-99BF-7C569B2DC964}"/>
    <dataValidation imeMode="halfAlpha" allowBlank="1" showInputMessage="1" showErrorMessage="1" sqref="I83:M83" xr:uid="{50F9F8B2-DAFF-447C-82D5-E41B7A9C5FB7}"/>
    <dataValidation imeMode="halfAlpha" allowBlank="1" showInputMessage="1" showErrorMessage="1" sqref="P83" xr:uid="{BC3231C2-D867-449A-9A4B-D17980E73F3C}"/>
    <dataValidation imeMode="halfAlpha" allowBlank="1" showInputMessage="1" showErrorMessage="1" sqref="I85:M85" xr:uid="{B4E04239-22ED-4136-BC4F-B22FB6D90081}"/>
    <dataValidation imeMode="halfAlpha" allowBlank="1" showInputMessage="1" showErrorMessage="1" sqref="I87:M87" xr:uid="{12338F45-DBA3-4D0B-8351-6E431717BE3C}"/>
    <dataValidation imeMode="halfAlpha" allowBlank="1" showInputMessage="1" showErrorMessage="1" sqref="I89:Y89" xr:uid="{34470FAE-082B-4F39-AA8F-08A8A034FFB9}"/>
    <dataValidation imeMode="hiragana" allowBlank="1" showInputMessage="1" showErrorMessage="1" sqref="I112:Y112" xr:uid="{93E1B7AE-E777-4A33-AC20-832DF5700169}"/>
    <dataValidation imeMode="fullKatakana" allowBlank="1" showInputMessage="1" showErrorMessage="1" sqref="I114:Y114" xr:uid="{0C964EEC-C480-4EAB-B8E9-8BD2F98DA340}"/>
    <dataValidation imeMode="hiragana" allowBlank="1" showInputMessage="1" showErrorMessage="1" sqref="I116:Y116" xr:uid="{C4CD49E9-1EE6-4799-B92C-005EE1369721}"/>
    <dataValidation type="whole" imeMode="halfAlpha" allowBlank="1" showInputMessage="1" showErrorMessage="1" error="7桁の数字を入力してください" sqref="I118:M118" xr:uid="{9B4204A2-1289-44D9-831A-11074D94E194}">
      <formula1>0</formula1>
      <formula2>9999999</formula2>
    </dataValidation>
    <dataValidation imeMode="hiragana" allowBlank="1" showInputMessage="1" showErrorMessage="1" sqref="I120:Y120" xr:uid="{F9D98CE3-7BCE-45B6-921A-C9B0ABD6A07A}"/>
    <dataValidation imeMode="halfAlpha" allowBlank="1" showInputMessage="1" showErrorMessage="1" sqref="I122:M122" xr:uid="{80E9AC06-2BA7-4BDB-9F94-ED1F09671511}"/>
    <dataValidation imeMode="halfAlpha" allowBlank="1" showInputMessage="1" showErrorMessage="1" sqref="P122" xr:uid="{107753C1-A1F7-4370-8276-ACADECD16DA5}"/>
    <dataValidation imeMode="halfAlpha" allowBlank="1" showInputMessage="1" showErrorMessage="1" sqref="I124:M124" xr:uid="{A4818454-0BC7-4C94-BF06-BC9BE525329D}"/>
    <dataValidation imeMode="halfAlpha" allowBlank="1" showInputMessage="1" showErrorMessage="1" sqref="I126:Y126" xr:uid="{011320B9-4BDC-4E5C-AF40-E3EBBB7F2A0E}"/>
    <dataValidation type="list" imeMode="halfAlpha" allowBlank="1" showInputMessage="1" showErrorMessage="1" error="リストから選択してください" sqref="I153:M153" xr:uid="{DD47ADEA-341D-4E54-908B-0652E20680F3}">
      <formula1>"しない,する"</formula1>
    </dataValidation>
    <dataValidation imeMode="fullKatakana" allowBlank="1" showInputMessage="1" showErrorMessage="1" sqref="I155:Y155" xr:uid="{14E58E61-962C-4CBC-8E74-C60742A095E4}"/>
    <dataValidation imeMode="hiragana" allowBlank="1" showInputMessage="1" showErrorMessage="1" sqref="I157:Y157" xr:uid="{E9789E16-667C-4F42-9696-B723DB436CC4}"/>
    <dataValidation imeMode="halfAlpha" allowBlank="1" showInputMessage="1" showErrorMessage="1" sqref="I159:M159" xr:uid="{FF380EE5-88AA-4805-ACB0-0598D31A11CF}"/>
    <dataValidation type="whole" imeMode="halfAlpha" allowBlank="1" showInputMessage="1" showErrorMessage="1" error="7桁の数字を入力してください" sqref="I161:M161" xr:uid="{668B4340-4CEA-4EDA-89CA-FF68F3AEAE12}">
      <formula1>0</formula1>
      <formula2>9999999</formula2>
    </dataValidation>
    <dataValidation imeMode="hiragana" allowBlank="1" showInputMessage="1" showErrorMessage="1" sqref="I163:Y163" xr:uid="{FBF4D134-45D0-45B4-A396-ABC6E4358CFD}"/>
    <dataValidation imeMode="halfAlpha" allowBlank="1" showInputMessage="1" showErrorMessage="1" sqref="I165:M165" xr:uid="{D8201160-ACE2-443C-90C5-BE0509195635}"/>
    <dataValidation imeMode="halfAlpha" allowBlank="1" showInputMessage="1" showErrorMessage="1" sqref="I167:M167" xr:uid="{3B84C54F-AFA3-4391-A292-23D8E9FB7D23}"/>
    <dataValidation imeMode="halfAlpha" allowBlank="1" showInputMessage="1" showErrorMessage="1" sqref="I169:Y169" xr:uid="{BAD55567-B027-4580-8631-3A5A37F41A92}"/>
    <dataValidation type="list" imeMode="halfAlpha" allowBlank="1" showInputMessage="1" showErrorMessage="1" error="リストから選択してください" sqref="I176:M176" xr:uid="{5E5A7CBE-0206-45BF-AB3D-88F6E89FF9E4}">
      <formula1>"更新,新規"</formula1>
    </dataValidation>
    <dataValidation type="whole" imeMode="halfAlpha" allowBlank="1" showInputMessage="1" showErrorMessage="1" error="有効な数字を入力してください。10兆円以上になる場合は、9,999,999,999と入力してください" sqref="I178:M178" xr:uid="{B1DCA5AE-1E3B-4767-9149-1881542B32E7}">
      <formula1>-9999999999</formula1>
      <formula2>9999999999</formula2>
    </dataValidation>
    <dataValidation type="list" imeMode="halfAlpha" allowBlank="1" showInputMessage="1" showErrorMessage="1" error="リストから選択してください" sqref="I180:M180" xr:uid="{1DF41EB3-521C-4B9B-9B57-3AAD0F7674CE}">
      <formula1>"ファックス,メール"</formula1>
    </dataValidation>
    <dataValidation type="whole" imeMode="halfAlpha" allowBlank="1" showInputMessage="1" showErrorMessage="1" error="有効な数字を入力してください。10兆円以上になる場合は、9,999,999,999と入力してください" sqref="I183:M183" xr:uid="{229848B7-D350-43D0-8180-EE54797E0EC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4:M184" xr:uid="{D2A2DFDF-9791-416C-8C0C-318519633ACE}">
      <formula1>-9999999999</formula1>
      <formula2>9999999999</formula2>
    </dataValidation>
    <dataValidation allowBlank="1" showInputMessage="1" showErrorMessage="1" sqref="B194" xr:uid="{8998D1D6-2661-45EF-B08A-C58DA651DCF2}"/>
    <dataValidation type="list" imeMode="halfAlpha" allowBlank="1" showInputMessage="1" showErrorMessage="1" error="リストから選択してください" sqref="H195:I202" xr:uid="{778284B1-A137-43F8-ACDB-918D5ED92BA5}">
      <formula1>"①,②,　"</formula1>
    </dataValidation>
    <dataValidation type="list" imeMode="halfAlpha" allowBlank="1" showInputMessage="1" showErrorMessage="1" error="リストから選択してください" sqref="Q195:R195" xr:uid="{58EC6468-7CC5-40A6-8E87-97C104068223}">
      <formula1>"○,　"</formula1>
    </dataValidation>
    <dataValidation type="list" imeMode="halfAlpha" allowBlank="1" showInputMessage="1" showErrorMessage="1" error="リストから選択してください" sqref="Q196:R196" xr:uid="{3CC027A4-C132-481B-8B14-6CB8087C17F4}">
      <formula1>"○,　"</formula1>
    </dataValidation>
    <dataValidation type="list" imeMode="halfAlpha" allowBlank="1" showInputMessage="1" showErrorMessage="1" error="リストから選択してください" sqref="Q197:R197" xr:uid="{8DB8D7F6-97A1-4E38-8ECB-502B720EEA38}">
      <formula1>"○,　"</formula1>
    </dataValidation>
    <dataValidation type="list" imeMode="halfAlpha" allowBlank="1" showInputMessage="1" showErrorMessage="1" error="リストから選択してください" sqref="Q198:R198" xr:uid="{8A95F526-A70A-4352-B17E-AD24F2E55B4C}">
      <formula1>"○,　"</formula1>
    </dataValidation>
    <dataValidation type="list" imeMode="halfAlpha" allowBlank="1" showInputMessage="1" showErrorMessage="1" error="リストから選択してください" sqref="Q199:R199" xr:uid="{BFB74868-A6E1-487D-9F86-ACFA3C8EFF8E}">
      <formula1>"○,　"</formula1>
    </dataValidation>
    <dataValidation type="list" imeMode="halfAlpha" allowBlank="1" showInputMessage="1" showErrorMessage="1" error="リストから選択してください" sqref="Q200:R200" xr:uid="{4733583E-E9BF-45BC-B4F2-C611A50FFD25}">
      <formula1>"○,　"</formula1>
    </dataValidation>
    <dataValidation type="list" imeMode="halfAlpha" allowBlank="1" showInputMessage="1" showErrorMessage="1" error="リストから選択してください" sqref="Q201:R201" xr:uid="{ABDCA01A-8085-4ED5-B52D-688A36A61B2B}">
      <formula1>"○,　"</formula1>
    </dataValidation>
    <dataValidation type="list" imeMode="halfAlpha" allowBlank="1" showInputMessage="1" showErrorMessage="1" error="リストから選択してください" sqref="Q202:R202" xr:uid="{1D05480D-4CE5-4CB9-9782-D522FEAD3BED}">
      <formula1>"○,　"</formula1>
    </dataValidation>
    <dataValidation type="list" imeMode="halfAlpha" allowBlank="1" showInputMessage="1" showErrorMessage="1" error="リストから選択してください" sqref="H203:I209" xr:uid="{A65D50BB-EC97-4B7E-8C53-ABE6E022D0EF}">
      <formula1>"①,②,　"</formula1>
    </dataValidation>
    <dataValidation type="list" imeMode="halfAlpha" allowBlank="1" showInputMessage="1" showErrorMessage="1" error="リストから選択してください" sqref="Q203:R203" xr:uid="{D232D2B5-9D1C-4791-B4F6-FC44D35A977D}">
      <formula1>"○,　"</formula1>
    </dataValidation>
    <dataValidation type="list" imeMode="halfAlpha" allowBlank="1" showInputMessage="1" showErrorMessage="1" error="リストから選択してください" sqref="Q204:R204" xr:uid="{BE7FF309-E251-4FB9-838D-B60B84B4418B}">
      <formula1>"○,　"</formula1>
    </dataValidation>
    <dataValidation type="list" imeMode="halfAlpha" allowBlank="1" showInputMessage="1" showErrorMessage="1" error="リストから選択してください" sqref="Q205:R205" xr:uid="{047AFD35-F8F8-4881-9565-3E8F2F753531}">
      <formula1>"○,　"</formula1>
    </dataValidation>
    <dataValidation type="list" imeMode="halfAlpha" allowBlank="1" showInputMessage="1" showErrorMessage="1" error="リストから選択してください" sqref="Q206:R206" xr:uid="{4E05815E-7BA4-40F8-AAD1-C67AD984A68C}">
      <formula1>"○,　"</formula1>
    </dataValidation>
    <dataValidation type="list" imeMode="halfAlpha" allowBlank="1" showInputMessage="1" showErrorMessage="1" error="リストから選択してください" sqref="Q207:R207" xr:uid="{08490579-F08D-41F0-9C5A-A7BC6895E829}">
      <formula1>"○,　"</formula1>
    </dataValidation>
    <dataValidation type="list" imeMode="halfAlpha" allowBlank="1" showInputMessage="1" showErrorMessage="1" error="リストから選択してください" sqref="Q208:R208" xr:uid="{B7FF0C44-0542-49A1-BA83-CB318945FDE2}">
      <formula1>"○,　"</formula1>
    </dataValidation>
    <dataValidation type="list" imeMode="halfAlpha" allowBlank="1" showInputMessage="1" showErrorMessage="1" error="リストから選択してください" sqref="Q209:R209" xr:uid="{E2A3E193-332A-470C-8C83-A9B377FDF0A5}">
      <formula1>"○,　"</formula1>
    </dataValidation>
    <dataValidation type="list" imeMode="halfAlpha" allowBlank="1" showInputMessage="1" showErrorMessage="1" error="リストから選択してください" sqref="H210:I217" xr:uid="{F8F44381-A194-46AE-874E-82E4AC9A93D3}">
      <formula1>"①,②,　"</formula1>
    </dataValidation>
    <dataValidation type="list" imeMode="halfAlpha" allowBlank="1" showInputMessage="1" showErrorMessage="1" error="リストから選択してください" sqref="Q210:R210" xr:uid="{7691EB8E-F4B8-4566-8E83-C0EF8A842518}">
      <formula1>"○,　"</formula1>
    </dataValidation>
    <dataValidation type="list" imeMode="halfAlpha" allowBlank="1" showInputMessage="1" showErrorMessage="1" error="リストから選択してください" sqref="Q211:R211" xr:uid="{AEC1D1D8-311D-49E2-A31F-0D35AB2DEFE2}">
      <formula1>"○,　"</formula1>
    </dataValidation>
    <dataValidation type="list" imeMode="halfAlpha" allowBlank="1" showInputMessage="1" showErrorMessage="1" error="リストから選択してください" sqref="Q212:R212" xr:uid="{E50A07B3-BD39-4A42-B01A-2EFF29C696DC}">
      <formula1>"○,　"</formula1>
    </dataValidation>
    <dataValidation type="list" imeMode="halfAlpha" allowBlank="1" showInputMessage="1" showErrorMessage="1" error="リストから選択してください" sqref="Q213:R213" xr:uid="{A4982533-393F-448D-A6CC-2B0068D2F10E}">
      <formula1>"○,　"</formula1>
    </dataValidation>
    <dataValidation type="list" imeMode="halfAlpha" allowBlank="1" showInputMessage="1" showErrorMessage="1" error="リストから選択してください" sqref="Q214:R214" xr:uid="{7FB7FED0-D43E-409A-8502-D21CF08D905E}">
      <formula1>"○,　"</formula1>
    </dataValidation>
    <dataValidation type="list" imeMode="halfAlpha" allowBlank="1" showInputMessage="1" showErrorMessage="1" error="リストから選択してください" sqref="Q215:R215" xr:uid="{8D0B6DD1-01F3-492B-AABD-285F8E42E7AF}">
      <formula1>"○,　"</formula1>
    </dataValidation>
    <dataValidation type="list" imeMode="halfAlpha" allowBlank="1" showInputMessage="1" showErrorMessage="1" error="リストから選択してください" sqref="Q216:R216" xr:uid="{6A3A9E77-BA3E-4AB7-971C-82DBC629A396}">
      <formula1>"○,　"</formula1>
    </dataValidation>
    <dataValidation type="list" imeMode="halfAlpha" allowBlank="1" showInputMessage="1" showErrorMessage="1" error="リストから選択してください" sqref="Q217:R217" xr:uid="{E5561BDB-043D-4693-9183-5430184471F8}">
      <formula1>"○,　"</formula1>
    </dataValidation>
    <dataValidation type="list" imeMode="halfAlpha" allowBlank="1" showInputMessage="1" showErrorMessage="1" error="リストから選択してください" sqref="H218:I221" xr:uid="{6ED3C722-14A0-4407-9A29-15861D01B2C7}">
      <formula1>"①,②,　"</formula1>
    </dataValidation>
    <dataValidation type="list" imeMode="halfAlpha" allowBlank="1" showInputMessage="1" showErrorMessage="1" error="リストから選択してください" sqref="Q218:R218" xr:uid="{A242BD69-8CE5-4D2A-BFCD-235FD53C008A}">
      <formula1>"○,　"</formula1>
    </dataValidation>
    <dataValidation type="list" imeMode="halfAlpha" allowBlank="1" showInputMessage="1" showErrorMessage="1" error="リストから選択してください" sqref="Q219:R219" xr:uid="{0B30AA09-FF3A-43C9-B5D3-A563DBF61A76}">
      <formula1>"○,　"</formula1>
    </dataValidation>
    <dataValidation type="list" imeMode="halfAlpha" allowBlank="1" showInputMessage="1" showErrorMessage="1" error="リストから選択してください" sqref="Q220:R220" xr:uid="{6B20C5A5-97BB-47D0-90C2-6AE367492889}">
      <formula1>"○,　"</formula1>
    </dataValidation>
    <dataValidation type="list" imeMode="halfAlpha" allowBlank="1" showInputMessage="1" showErrorMessage="1" error="リストから選択してください" sqref="Q221:R221" xr:uid="{41B59D4D-BE00-4B50-B508-4F79D291034A}">
      <formula1>"○,　"</formula1>
    </dataValidation>
    <dataValidation type="list" imeMode="halfAlpha" allowBlank="1" showInputMessage="1" showErrorMessage="1" error="リストから選択してください" sqref="H222:I226" xr:uid="{1F9CE4FB-F080-4118-9C6A-DE980468918F}">
      <formula1>"①,②,　"</formula1>
    </dataValidation>
    <dataValidation type="list" imeMode="halfAlpha" allowBlank="1" showInputMessage="1" showErrorMessage="1" error="リストから選択してください" sqref="Q222:R222" xr:uid="{A6DB1E5B-2A8F-4CD7-8B4D-2F5B2BCE3E1B}">
      <formula1>"○,　"</formula1>
    </dataValidation>
    <dataValidation type="list" imeMode="halfAlpha" allowBlank="1" showInputMessage="1" showErrorMessage="1" error="リストから選択してください" sqref="Q223:R223" xr:uid="{7DE95FAC-0002-44B2-8537-9CFA85DF5903}">
      <formula1>"○,　"</formula1>
    </dataValidation>
    <dataValidation type="list" imeMode="halfAlpha" allowBlank="1" showInputMessage="1" showErrorMessage="1" error="リストから選択してください" sqref="Q224:R224" xr:uid="{B9A051D2-932B-4585-B930-0CE7460E5270}">
      <formula1>"○,　"</formula1>
    </dataValidation>
    <dataValidation type="list" imeMode="halfAlpha" allowBlank="1" showInputMessage="1" showErrorMessage="1" error="リストから選択してください" sqref="Q225:R225" xr:uid="{3065C89A-242B-40F0-97DF-20F6438CBFF9}">
      <formula1>"○,　"</formula1>
    </dataValidation>
    <dataValidation type="list" imeMode="halfAlpha" allowBlank="1" showInputMessage="1" showErrorMessage="1" error="リストから選択してください" sqref="Q226:R226" xr:uid="{14091C0E-92F8-45F5-9E03-64DC85BBF709}">
      <formula1>"○,　"</formula1>
    </dataValidation>
    <dataValidation type="list" imeMode="halfAlpha" allowBlank="1" showInputMessage="1" showErrorMessage="1" error="リストから選択してください" sqref="H227:I234" xr:uid="{D799FF08-C190-4188-910F-73AD9C98775D}">
      <formula1>"①,②,　"</formula1>
    </dataValidation>
    <dataValidation type="list" imeMode="halfAlpha" allowBlank="1" showInputMessage="1" showErrorMessage="1" error="リストから選択してください" sqref="Q227:R227" xr:uid="{6F59707F-AC40-4276-BF49-907A0CD685C5}">
      <formula1>"○,　"</formula1>
    </dataValidation>
    <dataValidation type="list" imeMode="halfAlpha" allowBlank="1" showInputMessage="1" showErrorMessage="1" error="リストから選択してください" sqref="Q228:R228" xr:uid="{9F76F106-C217-4B8F-8410-1F39E48C7C29}">
      <formula1>"○,　"</formula1>
    </dataValidation>
    <dataValidation type="list" imeMode="halfAlpha" allowBlank="1" showInputMessage="1" showErrorMessage="1" error="リストから選択してください" sqref="Q229:R229" xr:uid="{D203A3A3-1924-4848-9EF6-7897EAB116FB}">
      <formula1>"○,　"</formula1>
    </dataValidation>
    <dataValidation type="list" imeMode="halfAlpha" allowBlank="1" showInputMessage="1" showErrorMessage="1" error="リストから選択してください" sqref="Q230:R230" xr:uid="{D1649284-F353-42DC-9DCE-F408FC3554AF}">
      <formula1>"○,　"</formula1>
    </dataValidation>
    <dataValidation type="list" imeMode="halfAlpha" allowBlank="1" showInputMessage="1" showErrorMessage="1" error="リストから選択してください" sqref="Q231:R231" xr:uid="{83075E39-43DB-4EBD-9339-C603AC31E982}">
      <formula1>"○,　"</formula1>
    </dataValidation>
    <dataValidation type="list" imeMode="halfAlpha" allowBlank="1" showInputMessage="1" showErrorMessage="1" error="リストから選択してください" sqref="Q232:R232" xr:uid="{2EAF1EAA-E42A-41F3-A4D5-2FF40F94A5AC}">
      <formula1>"○,　"</formula1>
    </dataValidation>
    <dataValidation type="list" imeMode="halfAlpha" allowBlank="1" showInputMessage="1" showErrorMessage="1" error="リストから選択してください" sqref="Q233:R233" xr:uid="{7427AA2A-E566-4FCD-8E76-2902CA7BDC56}">
      <formula1>"○,　"</formula1>
    </dataValidation>
    <dataValidation type="list" imeMode="halfAlpha" allowBlank="1" showInputMessage="1" showErrorMessage="1" error="リストから選択してください" sqref="Q234:R234" xr:uid="{673A8F01-A249-47E2-9802-128652BDC8AF}">
      <formula1>"○,　"</formula1>
    </dataValidation>
    <dataValidation type="list" imeMode="halfAlpha" allowBlank="1" showInputMessage="1" showErrorMessage="1" error="リストから選択してください" sqref="H235:I237" xr:uid="{65B81B3B-9CAF-49D1-9863-15AADAB34156}">
      <formula1>"①,②,　"</formula1>
    </dataValidation>
    <dataValidation type="list" imeMode="halfAlpha" allowBlank="1" showInputMessage="1" showErrorMessage="1" error="リストから選択してください" sqref="Q235:R235" xr:uid="{FAF15399-27EF-4D9D-A2CE-AFCA2DE26FC8}">
      <formula1>"○,　"</formula1>
    </dataValidation>
    <dataValidation type="list" imeMode="halfAlpha" allowBlank="1" showInputMessage="1" showErrorMessage="1" error="リストから選択してください" sqref="Q236:R236" xr:uid="{2B3BC89D-7A39-4E43-911F-12EBCBDF1F7C}">
      <formula1>"○,　"</formula1>
    </dataValidation>
    <dataValidation type="list" imeMode="halfAlpha" allowBlank="1" showInputMessage="1" showErrorMessage="1" error="リストから選択してください" sqref="Q237:R237" xr:uid="{BE998CFF-1C74-4EE4-B51E-E41C46DA9F06}">
      <formula1>"○,　"</formula1>
    </dataValidation>
    <dataValidation type="list" imeMode="halfAlpha" allowBlank="1" showInputMessage="1" showErrorMessage="1" error="リストから選択してください" sqref="H238:I245" xr:uid="{6B19F543-2D43-4DDB-87DB-852193201661}">
      <formula1>"①,②,　"</formula1>
    </dataValidation>
    <dataValidation type="list" imeMode="halfAlpha" allowBlank="1" showInputMessage="1" showErrorMessage="1" error="リストから選択してください" sqref="Q238:R238" xr:uid="{4FA11057-B03E-4940-B099-1A2F5717F8B1}">
      <formula1>"○,　"</formula1>
    </dataValidation>
    <dataValidation type="list" imeMode="halfAlpha" allowBlank="1" showInputMessage="1" showErrorMessage="1" error="リストから選択してください" sqref="Q239:R239" xr:uid="{10A9C56E-9C7A-4829-A91A-9EE4B16E9884}">
      <formula1>"○,　"</formula1>
    </dataValidation>
    <dataValidation type="list" imeMode="halfAlpha" allowBlank="1" showInputMessage="1" showErrorMessage="1" error="リストから選択してください" sqref="Q240:R240" xr:uid="{0757EDAB-0F06-4E77-9765-19B0F53AA9EA}">
      <formula1>"○,　"</formula1>
    </dataValidation>
    <dataValidation type="list" imeMode="halfAlpha" allowBlank="1" showInputMessage="1" showErrorMessage="1" error="リストから選択してください" sqref="Q241:R241" xr:uid="{95CA2FB0-7E74-4328-ADFE-0E09FC13A9FB}">
      <formula1>"○,　"</formula1>
    </dataValidation>
    <dataValidation type="list" imeMode="halfAlpha" allowBlank="1" showInputMessage="1" showErrorMessage="1" error="リストから選択してください" sqref="Q242:R242" xr:uid="{E067BD8D-7259-4F11-9E8B-2CD7A6E0FAD7}">
      <formula1>"○,　"</formula1>
    </dataValidation>
    <dataValidation type="list" imeMode="halfAlpha" allowBlank="1" showInputMessage="1" showErrorMessage="1" error="リストから選択してください" sqref="Q243:R243" xr:uid="{CF31D81B-FA76-4E51-BBB5-C695809EFA50}">
      <formula1>"○,　"</formula1>
    </dataValidation>
    <dataValidation type="list" imeMode="halfAlpha" allowBlank="1" showInputMessage="1" showErrorMessage="1" error="リストから選択してください" sqref="Q244:R244" xr:uid="{C754B4EB-4062-4788-B7CE-26DAD8096BA3}">
      <formula1>"○,　"</formula1>
    </dataValidation>
    <dataValidation type="list" imeMode="halfAlpha" allowBlank="1" showInputMessage="1" showErrorMessage="1" error="リストから選択してください" sqref="Q245:R245" xr:uid="{B7B049FB-7F46-4820-B52C-F3F3856282BC}">
      <formula1>"○,　"</formula1>
    </dataValidation>
    <dataValidation type="list" imeMode="halfAlpha" allowBlank="1" showInputMessage="1" showErrorMessage="1" error="リストから選択してください" sqref="H246:I250" xr:uid="{1EAA83D0-AD29-42DC-9A22-A94BE64CCAE2}">
      <formula1>"①,②,　"</formula1>
    </dataValidation>
    <dataValidation type="list" imeMode="halfAlpha" allowBlank="1" showInputMessage="1" showErrorMessage="1" error="リストから選択してください" sqref="Q246:R246" xr:uid="{1712DD26-E8D3-4807-BB80-8D528EBD1FD3}">
      <formula1>"○,　"</formula1>
    </dataValidation>
    <dataValidation type="list" imeMode="halfAlpha" allowBlank="1" showInputMessage="1" showErrorMessage="1" error="リストから選択してください" sqref="Q247:R247" xr:uid="{75CFBAE6-72D4-4FF0-B8CB-F1BDBBC02D52}">
      <formula1>"○,　"</formula1>
    </dataValidation>
    <dataValidation type="list" imeMode="halfAlpha" allowBlank="1" showInputMessage="1" showErrorMessage="1" error="リストから選択してください" sqref="Q248:R248" xr:uid="{F5CC816E-F80D-4384-ACBE-B1DD2A63948F}">
      <formula1>"○,　"</formula1>
    </dataValidation>
    <dataValidation type="list" imeMode="halfAlpha" allowBlank="1" showInputMessage="1" showErrorMessage="1" error="リストから選択してください" sqref="Q249:R249" xr:uid="{61A67F25-B62D-4699-9FF9-F6220B561F3A}">
      <formula1>"○,　"</formula1>
    </dataValidation>
    <dataValidation type="list" imeMode="halfAlpha" allowBlank="1" showInputMessage="1" showErrorMessage="1" error="リストから選択してください" sqref="Q250:R250" xr:uid="{B8F32B4E-D91D-43E5-9299-7D6A47E465C1}">
      <formula1>"○,　"</formula1>
    </dataValidation>
    <dataValidation type="list" imeMode="halfAlpha" allowBlank="1" showInputMessage="1" showErrorMessage="1" error="リストから選択してください" sqref="H251:I259" xr:uid="{727E6E0D-3310-4CEB-B034-1CD09ECA05F2}">
      <formula1>"①,②,　"</formula1>
    </dataValidation>
    <dataValidation type="list" imeMode="halfAlpha" allowBlank="1" showInputMessage="1" showErrorMessage="1" error="リストから選択してください" sqref="Q251:R251" xr:uid="{3CC85B3B-D778-4CAC-92D2-CFBFEEF8CBE8}">
      <formula1>"○,　"</formula1>
    </dataValidation>
    <dataValidation type="list" imeMode="halfAlpha" allowBlank="1" showInputMessage="1" showErrorMessage="1" error="リストから選択してください" sqref="Q252:R252" xr:uid="{BD932A49-7DCE-4601-A15F-8E478DD9DABA}">
      <formula1>"○,　"</formula1>
    </dataValidation>
    <dataValidation type="list" imeMode="halfAlpha" allowBlank="1" showInputMessage="1" showErrorMessage="1" error="リストから選択してください" sqref="Q253:R253" xr:uid="{83408538-A629-46B2-A6B2-216ED48D304A}">
      <formula1>"○,　"</formula1>
    </dataValidation>
    <dataValidation type="list" imeMode="halfAlpha" allowBlank="1" showInputMessage="1" showErrorMessage="1" error="リストから選択してください" sqref="Q254:R254" xr:uid="{4AA0F4FB-8ECB-49C1-915F-3D99E4F3AC4F}">
      <formula1>"○,　"</formula1>
    </dataValidation>
    <dataValidation type="list" imeMode="halfAlpha" allowBlank="1" showInputMessage="1" showErrorMessage="1" error="リストから選択してください" sqref="Q255:R255" xr:uid="{D6DECAD7-0319-4481-82E7-5F69963139B6}">
      <formula1>"○,　"</formula1>
    </dataValidation>
    <dataValidation type="list" imeMode="halfAlpha" allowBlank="1" showInputMessage="1" showErrorMessage="1" error="リストから選択してください" sqref="Q256:R256" xr:uid="{34B0ED25-B149-4899-84B8-04E1B5D7789E}">
      <formula1>"○,　"</formula1>
    </dataValidation>
    <dataValidation type="list" imeMode="halfAlpha" allowBlank="1" showInputMessage="1" showErrorMessage="1" error="リストから選択してください" sqref="Q257:R257" xr:uid="{0035BD49-80AA-426D-BC72-66256980A39B}">
      <formula1>"○,　"</formula1>
    </dataValidation>
    <dataValidation type="list" imeMode="halfAlpha" allowBlank="1" showInputMessage="1" showErrorMessage="1" error="リストから選択してください" sqref="Q258:R258" xr:uid="{53CF659C-30D5-4A94-8363-3C23C9783A4E}">
      <formula1>"○,　"</formula1>
    </dataValidation>
    <dataValidation type="list" imeMode="halfAlpha" allowBlank="1" showInputMessage="1" showErrorMessage="1" error="リストから選択してください" sqref="Q259:R259" xr:uid="{24BAC6AC-9359-4861-8E0B-402E9419639A}">
      <formula1>"○,　"</formula1>
    </dataValidation>
    <dataValidation type="list" imeMode="halfAlpha" allowBlank="1" showInputMessage="1" showErrorMessage="1" error="リストから選択してください" sqref="H260:I264" xr:uid="{CA13F244-47B1-4787-8E4A-04CF4B8D60D1}">
      <formula1>"①,②,　"</formula1>
    </dataValidation>
    <dataValidation type="list" imeMode="halfAlpha" allowBlank="1" showInputMessage="1" showErrorMessage="1" error="リストから選択してください" sqref="Q260:R260" xr:uid="{DC4379EA-CD73-45A9-8E51-233D8D096FFF}">
      <formula1>"○,　"</formula1>
    </dataValidation>
    <dataValidation type="list" imeMode="halfAlpha" allowBlank="1" showInputMessage="1" showErrorMessage="1" error="リストから選択してください" sqref="Q261:R261" xr:uid="{3128BA40-AA4B-40D6-AF1D-7F4FFD3488BA}">
      <formula1>"○,　"</formula1>
    </dataValidation>
    <dataValidation type="list" imeMode="halfAlpha" allowBlank="1" showInputMessage="1" showErrorMessage="1" error="リストから選択してください" sqref="Q262:R262" xr:uid="{9B2F2879-625A-4C70-8143-F3A5D711A2FF}">
      <formula1>"○,　"</formula1>
    </dataValidation>
    <dataValidation type="list" imeMode="halfAlpha" allowBlank="1" showInputMessage="1" showErrorMessage="1" error="リストから選択してください" sqref="Q263:R263" xr:uid="{B3946299-F65C-47BE-8C25-CBB75C563C12}">
      <formula1>"○,　"</formula1>
    </dataValidation>
    <dataValidation type="list" imeMode="halfAlpha" allowBlank="1" showInputMessage="1" showErrorMessage="1" error="リストから選択してください" sqref="Q264:R264" xr:uid="{DFD216AA-6691-41D1-9A3D-1CA9AAEC3FCF}">
      <formula1>"○,　"</formula1>
    </dataValidation>
    <dataValidation type="list" imeMode="halfAlpha" allowBlank="1" showInputMessage="1" showErrorMessage="1" error="リストから選択してください" sqref="H265:I271" xr:uid="{1028FD9E-FADD-47A4-B692-FDC07B8E2D8E}">
      <formula1>"①,②,　"</formula1>
    </dataValidation>
    <dataValidation type="list" imeMode="halfAlpha" allowBlank="1" showInputMessage="1" showErrorMessage="1" error="リストから選択してください" sqref="Q265:R265" xr:uid="{BE301F61-FBB1-48E3-863C-68DF4ECA13B1}">
      <formula1>"○,　"</formula1>
    </dataValidation>
    <dataValidation type="list" imeMode="halfAlpha" allowBlank="1" showInputMessage="1" showErrorMessage="1" error="リストから選択してください" sqref="Q266:R266" xr:uid="{A48DE40D-3985-47F0-A7A9-353D9F26E4F5}">
      <formula1>"○,　"</formula1>
    </dataValidation>
    <dataValidation type="list" imeMode="halfAlpha" allowBlank="1" showInputMessage="1" showErrorMessage="1" error="リストから選択してください" sqref="Q267:R267" xr:uid="{7F3B9D8C-8425-420D-9A8E-23D18583695A}">
      <formula1>"○,　"</formula1>
    </dataValidation>
    <dataValidation type="list" imeMode="halfAlpha" allowBlank="1" showInputMessage="1" showErrorMessage="1" error="リストから選択してください" sqref="Q268:R268" xr:uid="{C1183689-0E08-44D0-B7C9-5FBE41655EEC}">
      <formula1>"○,　"</formula1>
    </dataValidation>
    <dataValidation type="list" imeMode="halfAlpha" allowBlank="1" showInputMessage="1" showErrorMessage="1" error="リストから選択してください" sqref="Q269:R269" xr:uid="{2910807D-7354-4D32-AE0B-97CEF5800EDE}">
      <formula1>"○,　"</formula1>
    </dataValidation>
    <dataValidation type="list" imeMode="halfAlpha" allowBlank="1" showInputMessage="1" showErrorMessage="1" error="リストから選択してください" sqref="Q270:R270" xr:uid="{921AB715-54AE-45FE-9AB4-AF891BA93517}">
      <formula1>"○,　"</formula1>
    </dataValidation>
    <dataValidation type="list" imeMode="halfAlpha" allowBlank="1" showInputMessage="1" showErrorMessage="1" error="リストから選択してください" sqref="Q271:R271" xr:uid="{2DBBD4BB-12EF-48D4-B158-F550406C493D}">
      <formula1>"○,　"</formula1>
    </dataValidation>
    <dataValidation type="list" imeMode="halfAlpha" allowBlank="1" showInputMessage="1" showErrorMessage="1" error="リストから選択してください" sqref="H272:I275" xr:uid="{57320D3B-B0AF-4DB2-90ED-0F6AAC5EE9E2}">
      <formula1>"①,②,　"</formula1>
    </dataValidation>
    <dataValidation type="list" imeMode="halfAlpha" allowBlank="1" showInputMessage="1" showErrorMessage="1" error="リストから選択してください" sqref="Q272:R272" xr:uid="{3C9A9F43-FB8E-498D-B801-E6D91D23D713}">
      <formula1>"○,　"</formula1>
    </dataValidation>
    <dataValidation type="list" imeMode="halfAlpha" allowBlank="1" showInputMessage="1" showErrorMessage="1" error="リストから選択してください" sqref="Q273:R273" xr:uid="{20A3C1D8-A5B4-4C53-B58F-7921D1094EC4}">
      <formula1>"○,　"</formula1>
    </dataValidation>
    <dataValidation type="list" imeMode="halfAlpha" allowBlank="1" showInputMessage="1" showErrorMessage="1" error="リストから選択してください" sqref="Q274:R274" xr:uid="{4164DA43-7C63-4890-8AD0-1CAD131ABB7F}">
      <formula1>"○,　"</formula1>
    </dataValidation>
    <dataValidation type="list" imeMode="halfAlpha" allowBlank="1" showInputMessage="1" showErrorMessage="1" error="リストから選択してください" sqref="Q275:R275" xr:uid="{8647615A-1F0E-4EA7-A98A-0FF72592F3B3}">
      <formula1>"○,　"</formula1>
    </dataValidation>
    <dataValidation type="list" imeMode="halfAlpha" allowBlank="1" showInputMessage="1" showErrorMessage="1" error="リストから選択してください" sqref="H276:I280" xr:uid="{1F0DEC08-C6A0-43E2-BD38-6B2647A4922D}">
      <formula1>"①,②,　"</formula1>
    </dataValidation>
    <dataValidation type="list" imeMode="halfAlpha" allowBlank="1" showInputMessage="1" showErrorMessage="1" error="リストから選択してください" sqref="Q276:R276" xr:uid="{6E509C2F-9A86-4CBE-8A69-6D7E200C8925}">
      <formula1>"○,　"</formula1>
    </dataValidation>
    <dataValidation type="list" imeMode="halfAlpha" allowBlank="1" showInputMessage="1" showErrorMessage="1" error="リストから選択してください" sqref="Q277:R277" xr:uid="{06E49348-E42C-4FF8-B5CB-E311AA213FCB}">
      <formula1>"○,　"</formula1>
    </dataValidation>
    <dataValidation type="list" imeMode="halfAlpha" allowBlank="1" showInputMessage="1" showErrorMessage="1" error="リストから選択してください" sqref="Q278:R278" xr:uid="{88F15C39-D07A-46F9-9407-52C066FE7D5C}">
      <formula1>"○,　"</formula1>
    </dataValidation>
    <dataValidation type="list" imeMode="halfAlpha" allowBlank="1" showInputMessage="1" showErrorMessage="1" error="リストから選択してください" sqref="Q279:R279" xr:uid="{2C160E39-500B-4708-863D-C8A1BFFAFD89}">
      <formula1>"○,　"</formula1>
    </dataValidation>
    <dataValidation type="list" imeMode="halfAlpha" allowBlank="1" showInputMessage="1" showErrorMessage="1" error="リストから選択してください" sqref="Q280:R280" xr:uid="{8F18CCB2-E2DB-45EA-911A-B43AA439AF2A}">
      <formula1>"○,　"</formula1>
    </dataValidation>
    <dataValidation type="list" imeMode="halfAlpha" allowBlank="1" showInputMessage="1" showErrorMessage="1" error="リストから選択してください" sqref="H281:I287" xr:uid="{93D9D268-1101-4547-9041-E989808F2FF0}">
      <formula1>"①,②,　"</formula1>
    </dataValidation>
    <dataValidation type="list" imeMode="halfAlpha" allowBlank="1" showInputMessage="1" showErrorMessage="1" error="リストから選択してください" sqref="Q281:R281" xr:uid="{AEFD9926-053E-4837-84CF-88EECD074D39}">
      <formula1>"○,　"</formula1>
    </dataValidation>
    <dataValidation type="list" imeMode="halfAlpha" allowBlank="1" showInputMessage="1" showErrorMessage="1" error="リストから選択してください" sqref="Q282:R282" xr:uid="{A331F433-562B-4690-88D2-8DC4D68B1D50}">
      <formula1>"○,　"</formula1>
    </dataValidation>
    <dataValidation type="list" imeMode="halfAlpha" allowBlank="1" showInputMessage="1" showErrorMessage="1" error="リストから選択してください" sqref="Q283:R283" xr:uid="{F292A8D5-94F7-4252-8B5C-8E6958CCA81C}">
      <formula1>"○,　"</formula1>
    </dataValidation>
    <dataValidation type="list" imeMode="halfAlpha" allowBlank="1" showInputMessage="1" showErrorMessage="1" error="リストから選択してください" sqref="Q284:R284" xr:uid="{A415AC4C-5A3D-4F29-AD74-A795318C321E}">
      <formula1>"○,　"</formula1>
    </dataValidation>
    <dataValidation type="list" imeMode="halfAlpha" allowBlank="1" showInputMessage="1" showErrorMessage="1" error="リストから選択してください" sqref="Q285:R285" xr:uid="{1E36BCEF-A547-42EB-8973-9BEC56367F5E}">
      <formula1>"○,　"</formula1>
    </dataValidation>
    <dataValidation type="list" imeMode="halfAlpha" allowBlank="1" showInputMessage="1" showErrorMessage="1" error="リストから選択してください" sqref="Q286:R286" xr:uid="{FF48940C-B115-403A-9661-6458E7E471CB}">
      <formula1>"○,　"</formula1>
    </dataValidation>
    <dataValidation type="list" imeMode="halfAlpha" allowBlank="1" showInputMessage="1" showErrorMessage="1" error="リストから選択してください" sqref="Q287:R287" xr:uid="{D99D2192-ADA1-4DA2-B379-A1EB202C097C}">
      <formula1>"○,　"</formula1>
    </dataValidation>
    <dataValidation type="list" imeMode="halfAlpha" allowBlank="1" showInputMessage="1" showErrorMessage="1" error="リストから選択してください" sqref="H288:I294" xr:uid="{D3AF57EB-14F2-44B3-A15E-C36866C0898F}">
      <formula1>"①,②,　"</formula1>
    </dataValidation>
    <dataValidation type="list" imeMode="halfAlpha" allowBlank="1" showInputMessage="1" showErrorMessage="1" error="リストから選択してください" sqref="Q288:R288" xr:uid="{B1E6500A-482D-40E7-B5FE-13D00720E883}">
      <formula1>"○,　"</formula1>
    </dataValidation>
    <dataValidation type="list" imeMode="halfAlpha" allowBlank="1" showInputMessage="1" showErrorMessage="1" error="リストから選択してください" sqref="Q289:R289" xr:uid="{50EE40B4-3757-4D51-9B20-78A03B2E0D68}">
      <formula1>"○,　"</formula1>
    </dataValidation>
    <dataValidation type="list" imeMode="halfAlpha" allowBlank="1" showInputMessage="1" showErrorMessage="1" error="リストから選択してください" sqref="Q290:R290" xr:uid="{A889044D-452A-4387-A7A5-46A5DE486C36}">
      <formula1>"○,　"</formula1>
    </dataValidation>
    <dataValidation type="list" imeMode="halfAlpha" allowBlank="1" showInputMessage="1" showErrorMessage="1" error="リストから選択してください" sqref="Q291:R291" xr:uid="{BB5C597A-A2DF-426F-B876-AF05C50AFE14}">
      <formula1>"○,　"</formula1>
    </dataValidation>
    <dataValidation type="list" imeMode="halfAlpha" allowBlank="1" showInputMessage="1" showErrorMessage="1" error="リストから選択してください" sqref="Q292:R292" xr:uid="{06A4DA08-5C5A-40C8-8DE8-F882EB18A5CC}">
      <formula1>"○,　"</formula1>
    </dataValidation>
    <dataValidation type="list" imeMode="halfAlpha" allowBlank="1" showInputMessage="1" showErrorMessage="1" error="リストから選択してください" sqref="Q293:R293" xr:uid="{E350A286-ECA5-43FB-A36C-DA6356AFD3F9}">
      <formula1>"○,　"</formula1>
    </dataValidation>
    <dataValidation type="list" imeMode="halfAlpha" allowBlank="1" showInputMessage="1" showErrorMessage="1" error="リストから選択してください" sqref="Q294:R294" xr:uid="{157E04AE-C8CE-4D94-A971-9911EF7C18D8}">
      <formula1>"○,　"</formula1>
    </dataValidation>
    <dataValidation type="list" imeMode="halfAlpha" allowBlank="1" showInputMessage="1" showErrorMessage="1" error="リストから選択してください" sqref="H295:I298" xr:uid="{9E823895-8EF0-498D-A513-3ED4A4554F53}">
      <formula1>"①,②,　"</formula1>
    </dataValidation>
    <dataValidation type="list" imeMode="halfAlpha" allowBlank="1" showInputMessage="1" showErrorMessage="1" error="リストから選択してください" sqref="Q295:R295" xr:uid="{75B9801F-6F60-4532-9F97-1B7420EA2E65}">
      <formula1>"○,　"</formula1>
    </dataValidation>
    <dataValidation type="list" imeMode="halfAlpha" allowBlank="1" showInputMessage="1" showErrorMessage="1" error="リストから選択してください" sqref="Q296:R296" xr:uid="{E222F105-966E-472D-B337-7E5FED0524F6}">
      <formula1>"○,　"</formula1>
    </dataValidation>
    <dataValidation type="list" imeMode="halfAlpha" allowBlank="1" showInputMessage="1" showErrorMessage="1" error="リストから選択してください" sqref="Q297:R297" xr:uid="{33744DD6-5B97-4E75-9AB9-6045FAB10C3D}">
      <formula1>"○,　"</formula1>
    </dataValidation>
    <dataValidation type="list" imeMode="halfAlpha" allowBlank="1" showInputMessage="1" showErrorMessage="1" error="リストから選択してください" sqref="Q298:R298" xr:uid="{F3CDC5D6-5C2F-48F4-893A-D153593CFD36}">
      <formula1>"○,　"</formula1>
    </dataValidation>
    <dataValidation type="list" imeMode="halfAlpha" allowBlank="1" showInputMessage="1" showErrorMessage="1" error="リストから選択してください" sqref="H299:I303" xr:uid="{E4F53F5A-5C15-4431-9767-7F9ECA679C10}">
      <formula1>"①,②,　"</formula1>
    </dataValidation>
    <dataValidation type="list" imeMode="halfAlpha" allowBlank="1" showInputMessage="1" showErrorMessage="1" error="リストから選択してください" sqref="Q299:R299" xr:uid="{E7841E25-E7B5-485E-9DF4-DC154FD4E738}">
      <formula1>"○,　"</formula1>
    </dataValidation>
    <dataValidation type="list" imeMode="halfAlpha" allowBlank="1" showInputMessage="1" showErrorMessage="1" error="リストから選択してください" sqref="Q300:R300" xr:uid="{6C4939FB-6167-427D-9B2F-B2586CC49DC9}">
      <formula1>"○,　"</formula1>
    </dataValidation>
    <dataValidation type="list" imeMode="halfAlpha" allowBlank="1" showInputMessage="1" showErrorMessage="1" error="リストから選択してください" sqref="Q301:R301" xr:uid="{C419B13B-0EDC-411C-B3B0-8D1AB484DDE0}">
      <formula1>"○,　"</formula1>
    </dataValidation>
    <dataValidation type="list" imeMode="halfAlpha" allowBlank="1" showInputMessage="1" showErrorMessage="1" error="リストから選択してください" sqref="Q302:R302" xr:uid="{47AE6766-B1D4-4F48-B4FF-C4C3AC8854AF}">
      <formula1>"○,　"</formula1>
    </dataValidation>
    <dataValidation type="list" imeMode="halfAlpha" allowBlank="1" showInputMessage="1" showErrorMessage="1" error="リストから選択してください" sqref="Q303:R303" xr:uid="{37FFE724-A788-4AA0-8FE5-9445D390C209}">
      <formula1>"○,　"</formula1>
    </dataValidation>
    <dataValidation type="list" imeMode="halfAlpha" allowBlank="1" showInputMessage="1" showErrorMessage="1" error="リストから選択してください" sqref="H304:I308" xr:uid="{31C2F0FB-F5D3-4B1B-ADD6-A169163FB816}">
      <formula1>"①,②,　"</formula1>
    </dataValidation>
    <dataValidation type="list" imeMode="halfAlpha" allowBlank="1" showInputMessage="1" showErrorMessage="1" error="リストから選択してください" sqref="Q304:R304" xr:uid="{6375BDAA-8544-4E01-B3C4-DF81E23DA938}">
      <formula1>"○,　"</formula1>
    </dataValidation>
    <dataValidation type="list" imeMode="halfAlpha" allowBlank="1" showInputMessage="1" showErrorMessage="1" error="リストから選択してください" sqref="Q305:R305" xr:uid="{1E9352C8-B224-456D-9AFB-C620A8A0B1A8}">
      <formula1>"○,　"</formula1>
    </dataValidation>
    <dataValidation type="list" imeMode="halfAlpha" allowBlank="1" showInputMessage="1" showErrorMessage="1" error="リストから選択してください" sqref="Q306:R306" xr:uid="{DD15625D-1824-424C-B6F2-22B155B34D48}">
      <formula1>"○,　"</formula1>
    </dataValidation>
    <dataValidation type="list" imeMode="halfAlpha" allowBlank="1" showInputMessage="1" showErrorMessage="1" error="リストから選択してください" sqref="Q307:R307" xr:uid="{78B8F297-816B-458C-8F80-FD8C34CCC3EE}">
      <formula1>"○,　"</formula1>
    </dataValidation>
    <dataValidation type="list" imeMode="halfAlpha" allowBlank="1" showInputMessage="1" showErrorMessage="1" error="リストから選択してください" sqref="Q308:R308" xr:uid="{DD15C1A0-587A-4941-99CB-EADA1E2F802D}">
      <formula1>"○,　"</formula1>
    </dataValidation>
    <dataValidation type="list" imeMode="halfAlpha" allowBlank="1" showInputMessage="1" showErrorMessage="1" error="リストから選択してください" sqref="H309:I310" xr:uid="{9B69BA0D-E153-4D14-AEA1-27F9C6F00242}">
      <formula1>"①,②,　"</formula1>
    </dataValidation>
    <dataValidation type="list" imeMode="halfAlpha" allowBlank="1" showInputMessage="1" showErrorMessage="1" error="リストから選択してください" sqref="Q309:R309" xr:uid="{3F196FC6-5455-46BA-97A1-4C8F06ED74FF}">
      <formula1>"○,　"</formula1>
    </dataValidation>
    <dataValidation type="list" imeMode="halfAlpha" allowBlank="1" showInputMessage="1" showErrorMessage="1" error="リストから選択してください" sqref="Q310:R310" xr:uid="{2749D6E3-5528-45B6-A3A3-D418E2EA9345}">
      <formula1>"○,　"</formula1>
    </dataValidation>
    <dataValidation type="list" imeMode="halfAlpha" allowBlank="1" showInputMessage="1" showErrorMessage="1" error="リストから選択してください" sqref="H311:I316" xr:uid="{BAB50580-3521-4A1C-84BA-B1ED381B708F}">
      <formula1>"①,②,　"</formula1>
    </dataValidation>
    <dataValidation type="list" imeMode="halfAlpha" allowBlank="1" showInputMessage="1" showErrorMessage="1" error="リストから選択してください" sqref="Q311:R311" xr:uid="{3068D474-464A-442D-B164-CB298BC047ED}">
      <formula1>"○,　"</formula1>
    </dataValidation>
    <dataValidation type="list" imeMode="halfAlpha" allowBlank="1" showInputMessage="1" showErrorMessage="1" error="リストから選択してください" sqref="Q312:R312" xr:uid="{023261DB-BBA6-4B8B-9640-6E3E770AC5E7}">
      <formula1>"○,　"</formula1>
    </dataValidation>
    <dataValidation type="list" imeMode="halfAlpha" allowBlank="1" showInputMessage="1" showErrorMessage="1" error="リストから選択してください" sqref="Q313:R313" xr:uid="{A8B7DE32-88FA-43DA-9F46-A422C6F2E7F9}">
      <formula1>"○,　"</formula1>
    </dataValidation>
    <dataValidation type="list" imeMode="halfAlpha" allowBlank="1" showInputMessage="1" showErrorMessage="1" error="リストから選択してください" sqref="Q314:R314" xr:uid="{283B4936-C17E-4C24-9446-6B39E89D0343}">
      <formula1>"○,　"</formula1>
    </dataValidation>
    <dataValidation type="list" imeMode="halfAlpha" allowBlank="1" showInputMessage="1" showErrorMessage="1" error="リストから選択してください" sqref="Q315:R315" xr:uid="{297E6315-872E-4B88-8E11-8753DD9389BF}">
      <formula1>"○,　"</formula1>
    </dataValidation>
    <dataValidation type="list" imeMode="halfAlpha" allowBlank="1" showInputMessage="1" showErrorMessage="1" error="リストから選択してください" sqref="Q316:R316" xr:uid="{070FA791-98F6-4155-B516-ED49D414DB5F}">
      <formula1>"○,　"</formula1>
    </dataValidation>
    <dataValidation type="list" imeMode="halfAlpha" allowBlank="1" showInputMessage="1" showErrorMessage="1" error="リストから選択してください" sqref="H317:I325" xr:uid="{14717E86-5561-4A9C-A841-B0981FD42F9E}">
      <formula1>"①,②,　"</formula1>
    </dataValidation>
    <dataValidation type="list" imeMode="halfAlpha" allowBlank="1" showInputMessage="1" showErrorMessage="1" error="リストから選択してください" sqref="Q317:R317" xr:uid="{1D85E38D-09DA-414F-80AC-745320ED4A0F}">
      <formula1>"○,　"</formula1>
    </dataValidation>
    <dataValidation type="list" imeMode="halfAlpha" allowBlank="1" showInputMessage="1" showErrorMessage="1" error="リストから選択してください" sqref="Q318:R318" xr:uid="{62F8EB64-51B8-4894-B0B5-BDD6125EB6A7}">
      <formula1>"○,　"</formula1>
    </dataValidation>
    <dataValidation type="list" imeMode="halfAlpha" allowBlank="1" showInputMessage="1" showErrorMessage="1" error="リストから選択してください" sqref="Q319:R319" xr:uid="{D94D51C5-9BB9-4460-A65F-F739CBDE4D85}">
      <formula1>"○,　"</formula1>
    </dataValidation>
    <dataValidation type="list" imeMode="halfAlpha" allowBlank="1" showInputMessage="1" showErrorMessage="1" error="リストから選択してください" sqref="Q320:R320" xr:uid="{19F64124-8757-4E50-8DA0-8AC9ACF1AB6A}">
      <formula1>"○,　"</formula1>
    </dataValidation>
    <dataValidation type="list" imeMode="halfAlpha" allowBlank="1" showInputMessage="1" showErrorMessage="1" error="リストから選択してください" sqref="Q321:R321" xr:uid="{2CF1B08E-9751-4A39-8382-EC550F107E3A}">
      <formula1>"○,　"</formula1>
    </dataValidation>
    <dataValidation type="list" imeMode="halfAlpha" allowBlank="1" showInputMessage="1" showErrorMessage="1" error="リストから選択してください" sqref="Q322:R322" xr:uid="{55F690AA-9EFC-4849-BDDB-A12DEEBCA43B}">
      <formula1>"○,　"</formula1>
    </dataValidation>
    <dataValidation type="list" imeMode="halfAlpha" allowBlank="1" showInputMessage="1" showErrorMessage="1" error="リストから選択してください" sqref="Q323:R323" xr:uid="{F9732E82-CF95-4C13-89B3-58833356034C}">
      <formula1>"○,　"</formula1>
    </dataValidation>
    <dataValidation type="list" imeMode="halfAlpha" allowBlank="1" showInputMessage="1" showErrorMessage="1" error="リストから選択してください" sqref="Q324:R324" xr:uid="{8F0B2BB5-2BEC-4243-9F79-F46C29F843B0}">
      <formula1>"○,　"</formula1>
    </dataValidation>
    <dataValidation type="list" imeMode="halfAlpha" allowBlank="1" showInputMessage="1" showErrorMessage="1" error="リストから選択してください" sqref="Q325:R325" xr:uid="{9B7324DF-BCDC-4A38-93C3-1ADCAB4E5C7F}">
      <formula1>"○,　"</formula1>
    </dataValidation>
    <dataValidation type="list" imeMode="halfAlpha" allowBlank="1" showInputMessage="1" showErrorMessage="1" error="リストから選択してください" sqref="H326:I328" xr:uid="{9A58D1B6-F7EB-47F8-AA94-CC7EA64511F1}">
      <formula1>"①,②,　"</formula1>
    </dataValidation>
    <dataValidation type="list" imeMode="halfAlpha" allowBlank="1" showInputMessage="1" showErrorMessage="1" error="リストから選択してください" sqref="Q326:R326" xr:uid="{4F7B3911-1904-44FB-86EE-9232B607D848}">
      <formula1>"○,　"</formula1>
    </dataValidation>
    <dataValidation type="list" imeMode="halfAlpha" allowBlank="1" showInputMessage="1" showErrorMessage="1" error="リストから選択してください" sqref="Q327:R327" xr:uid="{59CDE165-8BE0-4685-AA7D-D51C0B4A6766}">
      <formula1>"○,　"</formula1>
    </dataValidation>
    <dataValidation type="list" imeMode="halfAlpha" allowBlank="1" showInputMessage="1" showErrorMessage="1" error="リストから選択してください" sqref="Q328:R328" xr:uid="{8FF0D2C6-86DB-4F17-8964-057D1FBA3828}">
      <formula1>"○,　"</formula1>
    </dataValidation>
    <dataValidation type="list" imeMode="halfAlpha" allowBlank="1" showInputMessage="1" showErrorMessage="1" error="リストから選択してください" sqref="H329:I337" xr:uid="{8274F126-4EE6-4A26-A78A-8AECC96EF160}">
      <formula1>"①,②,　"</formula1>
    </dataValidation>
    <dataValidation type="list" imeMode="halfAlpha" allowBlank="1" showInputMessage="1" showErrorMessage="1" error="リストから選択してください" sqref="Q329:R329" xr:uid="{A5440591-35AD-4FCA-A4FD-56D426DD28E5}">
      <formula1>"○,　"</formula1>
    </dataValidation>
    <dataValidation type="list" imeMode="halfAlpha" allowBlank="1" showInputMessage="1" showErrorMessage="1" error="リストから選択してください" sqref="Q330:R330" xr:uid="{E5807169-0BE7-4A00-8031-450EAC86BF69}">
      <formula1>"○,　"</formula1>
    </dataValidation>
    <dataValidation type="list" imeMode="halfAlpha" allowBlank="1" showInputMessage="1" showErrorMessage="1" error="リストから選択してください" sqref="Q331:R331" xr:uid="{7D9F693A-3F98-4A90-95E8-5F0BD945F3B0}">
      <formula1>"○,　"</formula1>
    </dataValidation>
    <dataValidation type="list" imeMode="halfAlpha" allowBlank="1" showInputMessage="1" showErrorMessage="1" error="リストから選択してください" sqref="Q332:R332" xr:uid="{5CC86C04-7974-44B1-89B5-32D4DF54C7EC}">
      <formula1>"○,　"</formula1>
    </dataValidation>
    <dataValidation type="list" imeMode="halfAlpha" allowBlank="1" showInputMessage="1" showErrorMessage="1" error="リストから選択してください" sqref="Q333:R333" xr:uid="{87818B62-9AE8-4E80-B9DF-59ADF3D1E3E8}">
      <formula1>"○,　"</formula1>
    </dataValidation>
    <dataValidation type="list" imeMode="halfAlpha" allowBlank="1" showInputMessage="1" showErrorMessage="1" error="リストから選択してください" sqref="Q334:R334" xr:uid="{C76C0B00-35D7-4ED7-8A52-8E703C01FF91}">
      <formula1>"○,　"</formula1>
    </dataValidation>
    <dataValidation type="list" imeMode="halfAlpha" allowBlank="1" showInputMessage="1" showErrorMessage="1" error="リストから選択してください" sqref="Q335:R335" xr:uid="{C71136D6-3AF1-44E5-ABA7-39DD9CA37F74}">
      <formula1>"○,　"</formula1>
    </dataValidation>
    <dataValidation type="list" imeMode="halfAlpha" allowBlank="1" showInputMessage="1" showErrorMessage="1" error="リストから選択してください" sqref="Q336:R336" xr:uid="{0241A2B6-5697-4686-B9CA-30F8958B38B7}">
      <formula1>"○,　"</formula1>
    </dataValidation>
    <dataValidation type="list" imeMode="halfAlpha" allowBlank="1" showInputMessage="1" showErrorMessage="1" error="リストから選択してください" sqref="Q337:R337" xr:uid="{6B4CFB51-9B89-4B7D-AC94-676D950A9D68}">
      <formula1>"○,　"</formula1>
    </dataValidation>
    <dataValidation type="list" imeMode="halfAlpha" allowBlank="1" showInputMessage="1" showErrorMessage="1" error="リストから選択してください" sqref="H338:I343" xr:uid="{8542B625-E6F5-457C-9B3A-2F9FF921D7B8}">
      <formula1>"①,②,　"</formula1>
    </dataValidation>
    <dataValidation type="list" imeMode="halfAlpha" allowBlank="1" showInputMessage="1" showErrorMessage="1" error="リストから選択してください" sqref="Q338:R338" xr:uid="{F0740025-A5F8-4727-A646-13EDF7EF6910}">
      <formula1>"○,　"</formula1>
    </dataValidation>
    <dataValidation type="list" imeMode="halfAlpha" allowBlank="1" showInputMessage="1" showErrorMessage="1" error="リストから選択してください" sqref="Q339:R339" xr:uid="{AF78862A-5B0B-428D-A139-F4C4A3AE49EB}">
      <formula1>"○,　"</formula1>
    </dataValidation>
    <dataValidation type="list" imeMode="halfAlpha" allowBlank="1" showInputMessage="1" showErrorMessage="1" error="リストから選択してください" sqref="Q340:R340" xr:uid="{E90A7493-6410-40FD-B746-97B3AFB8DDA4}">
      <formula1>"○,　"</formula1>
    </dataValidation>
    <dataValidation type="list" imeMode="halfAlpha" allowBlank="1" showInputMessage="1" showErrorMessage="1" error="リストから選択してください" sqref="Q341:R341" xr:uid="{D0C62229-1389-461A-ABA5-38AA325A459E}">
      <formula1>"○,　"</formula1>
    </dataValidation>
    <dataValidation type="list" imeMode="halfAlpha" allowBlank="1" showInputMessage="1" showErrorMessage="1" error="リストから選択してください" sqref="Q342:R342" xr:uid="{7B766EFC-3D34-4573-9702-5CE55B8E4704}">
      <formula1>"○,　"</formula1>
    </dataValidation>
    <dataValidation type="list" imeMode="halfAlpha" allowBlank="1" showInputMessage="1" showErrorMessage="1" error="リストから選択してください" sqref="Q343:R343" xr:uid="{AEF76C5E-732C-4D6C-9CAF-01130BB228D2}">
      <formula1>"○,　"</formula1>
    </dataValidation>
    <dataValidation type="list" imeMode="halfAlpha" allowBlank="1" showInputMessage="1" showErrorMessage="1" error="リストから選択してください" sqref="H344:I365" xr:uid="{23BA3343-75B4-4646-B4F7-557643A0359E}">
      <formula1>"①,②,　"</formula1>
    </dataValidation>
    <dataValidation type="list" imeMode="halfAlpha" allowBlank="1" showInputMessage="1" showErrorMessage="1" error="リストから選択してください" sqref="Q344:R344" xr:uid="{51F8873D-5C59-4F49-BC5D-33B0F283F079}">
      <formula1>"○,　"</formula1>
    </dataValidation>
    <dataValidation type="list" imeMode="halfAlpha" allowBlank="1" showInputMessage="1" showErrorMessage="1" error="リストから選択してください" sqref="Q345:R345" xr:uid="{01A7074D-82CD-49AD-8936-EEA540887CDD}">
      <formula1>"○,　"</formula1>
    </dataValidation>
    <dataValidation type="list" imeMode="halfAlpha" allowBlank="1" showInputMessage="1" showErrorMessage="1" error="リストから選択してください" sqref="Q346:R346" xr:uid="{6F4B5827-A0CB-4C42-ADF0-976ABB1547F4}">
      <formula1>"○,　"</formula1>
    </dataValidation>
    <dataValidation type="list" imeMode="halfAlpha" allowBlank="1" showInputMessage="1" showErrorMessage="1" error="リストから選択してください" sqref="Q347:R347" xr:uid="{85D59716-A071-43C1-9E7D-370AE35B3D27}">
      <formula1>"○,　"</formula1>
    </dataValidation>
    <dataValidation type="list" imeMode="halfAlpha" allowBlank="1" showInputMessage="1" showErrorMessage="1" error="リストから選択してください" sqref="Q348:R348" xr:uid="{E9533321-3D6D-4338-A301-CEE71D315E45}">
      <formula1>"○,　"</formula1>
    </dataValidation>
    <dataValidation type="list" imeMode="halfAlpha" allowBlank="1" showInputMessage="1" showErrorMessage="1" error="リストから選択してください" sqref="Q349:R349" xr:uid="{73579A26-2400-40D6-B137-F7EE60EB6772}">
      <formula1>"○,　"</formula1>
    </dataValidation>
    <dataValidation type="list" imeMode="halfAlpha" allowBlank="1" showInputMessage="1" showErrorMessage="1" error="リストから選択してください" sqref="Q350:R350" xr:uid="{7D57A4DF-0610-4091-9E1D-088A920D1DB7}">
      <formula1>"○,　"</formula1>
    </dataValidation>
    <dataValidation type="list" imeMode="halfAlpha" allowBlank="1" showInputMessage="1" showErrorMessage="1" error="リストから選択してください" sqref="Q351:R351" xr:uid="{5F28519A-78AA-4661-A638-D4F81D20A34C}">
      <formula1>"○,　"</formula1>
    </dataValidation>
    <dataValidation type="list" imeMode="halfAlpha" allowBlank="1" showInputMessage="1" showErrorMessage="1" error="リストから選択してください" sqref="Q352:R352" xr:uid="{A5BDD4C0-5DDC-46D8-89F5-7774C6CAF905}">
      <formula1>"○,　"</formula1>
    </dataValidation>
    <dataValidation type="list" imeMode="halfAlpha" allowBlank="1" showInputMessage="1" showErrorMessage="1" error="リストから選択してください" sqref="Q353:R353" xr:uid="{5FC1BED0-6CB9-49F3-A706-1867099513FB}">
      <formula1>"○,　"</formula1>
    </dataValidation>
    <dataValidation type="list" imeMode="halfAlpha" allowBlank="1" showInputMessage="1" showErrorMessage="1" error="リストから選択してください" sqref="Q354:R354" xr:uid="{0D7E2E1D-D70D-4299-ADCB-62F67EFA6B8C}">
      <formula1>"○,　"</formula1>
    </dataValidation>
    <dataValidation type="list" imeMode="halfAlpha" allowBlank="1" showInputMessage="1" showErrorMessage="1" error="リストから選択してください" sqref="Q355:R355" xr:uid="{AE12A6D5-A4C4-4B0D-BB08-400DF16AFB2D}">
      <formula1>"○,　"</formula1>
    </dataValidation>
    <dataValidation type="list" imeMode="halfAlpha" allowBlank="1" showInputMessage="1" showErrorMessage="1" error="リストから選択してください" sqref="Q356:R356" xr:uid="{8098D689-98E8-4220-B3C0-B5C8D8ADFC1A}">
      <formula1>"○,　"</formula1>
    </dataValidation>
    <dataValidation type="list" imeMode="halfAlpha" allowBlank="1" showInputMessage="1" showErrorMessage="1" error="リストから選択してください" sqref="Q357:R357" xr:uid="{BDFB9915-CBBA-46E4-80CB-981C6E3D4EE4}">
      <formula1>"○,　"</formula1>
    </dataValidation>
    <dataValidation type="list" imeMode="halfAlpha" allowBlank="1" showInputMessage="1" showErrorMessage="1" error="リストから選択してください" sqref="Q358:R358" xr:uid="{69CEB78C-51CD-4CFC-99B6-84D6CBE8CB51}">
      <formula1>"○,　"</formula1>
    </dataValidation>
    <dataValidation type="list" imeMode="halfAlpha" allowBlank="1" showInputMessage="1" showErrorMessage="1" error="リストから選択してください" sqref="Q359:R359" xr:uid="{04095ED8-4E39-41F7-88C0-0CE7545B17D5}">
      <formula1>"○,　"</formula1>
    </dataValidation>
    <dataValidation type="list" imeMode="halfAlpha" allowBlank="1" showInputMessage="1" showErrorMessage="1" error="リストから選択してください" sqref="Q360:R360" xr:uid="{AE441183-DE3A-4BAD-B687-5B9178C47452}">
      <formula1>"○,　"</formula1>
    </dataValidation>
    <dataValidation type="list" imeMode="halfAlpha" allowBlank="1" showInputMessage="1" showErrorMessage="1" error="リストから選択してください" sqref="Q361:R361" xr:uid="{168F9AD3-CF11-4C95-BF00-17F65EA23D34}">
      <formula1>"○,　"</formula1>
    </dataValidation>
    <dataValidation type="list" imeMode="halfAlpha" allowBlank="1" showInputMessage="1" showErrorMessage="1" error="リストから選択してください" sqref="Q362:R362" xr:uid="{5F7D8B91-C9E0-41BF-A480-DD7E91051C96}">
      <formula1>"○,　"</formula1>
    </dataValidation>
    <dataValidation type="list" imeMode="halfAlpha" allowBlank="1" showInputMessage="1" showErrorMessage="1" error="リストから選択してください" sqref="Q363:R363" xr:uid="{53CA642D-E077-47F3-ADFA-57FC41190CD4}">
      <formula1>"○,　"</formula1>
    </dataValidation>
    <dataValidation type="list" imeMode="halfAlpha" allowBlank="1" showInputMessage="1" showErrorMessage="1" error="リストから選択してください" sqref="Q364:R364" xr:uid="{B8E39258-2F7F-441D-9E48-AF20BCF5F820}">
      <formula1>"○,　"</formula1>
    </dataValidation>
    <dataValidation type="list" imeMode="halfAlpha" allowBlank="1" showInputMessage="1" showErrorMessage="1" error="リストから選択してください" sqref="Q365:R365" xr:uid="{FB1A88BE-C153-40DA-A613-55F7A1C769F2}">
      <formula1>"○,　"</formula1>
    </dataValidation>
    <dataValidation type="list" imeMode="halfAlpha" allowBlank="1" showInputMessage="1" showErrorMessage="1" error="リストから選択してください" sqref="H366:I394" xr:uid="{0F944809-6235-44F7-9129-610447F77552}">
      <formula1>"①,②,　"</formula1>
    </dataValidation>
    <dataValidation type="list" imeMode="halfAlpha" allowBlank="1" showInputMessage="1" showErrorMessage="1" error="リストから選択してください" sqref="Q366:R366" xr:uid="{5E05DFA5-193D-4D5B-B646-DA82C26DC390}">
      <formula1>"○,　"</formula1>
    </dataValidation>
    <dataValidation type="list" imeMode="halfAlpha" allowBlank="1" showInputMessage="1" showErrorMessage="1" error="リストから選択してください" sqref="Q367:R367" xr:uid="{B46CDC91-99FC-4F9C-B276-66501E61C10A}">
      <formula1>"○,　"</formula1>
    </dataValidation>
    <dataValidation type="list" imeMode="halfAlpha" allowBlank="1" showInputMessage="1" showErrorMessage="1" error="リストから選択してください" sqref="Q368:R368" xr:uid="{E0A7BCF5-2F90-4D1B-B1A4-5213A56A6375}">
      <formula1>"○,　"</formula1>
    </dataValidation>
    <dataValidation type="list" imeMode="halfAlpha" allowBlank="1" showInputMessage="1" showErrorMessage="1" error="リストから選択してください" sqref="Q369:R369" xr:uid="{954C4C7E-598A-433F-8B8B-A87E28C22C8B}">
      <formula1>"○,　"</formula1>
    </dataValidation>
    <dataValidation type="list" imeMode="halfAlpha" allowBlank="1" showInputMessage="1" showErrorMessage="1" error="リストから選択してください" sqref="Q370:R370" xr:uid="{C9E75E1A-410F-4216-B0D7-93E495CDA35F}">
      <formula1>"○,　"</formula1>
    </dataValidation>
    <dataValidation type="list" imeMode="halfAlpha" allowBlank="1" showInputMessage="1" showErrorMessage="1" error="リストから選択してください" sqref="Q371:R371" xr:uid="{A0651880-713F-4ECB-B12B-72E8799C1C19}">
      <formula1>"○,　"</formula1>
    </dataValidation>
    <dataValidation type="list" imeMode="halfAlpha" allowBlank="1" showInputMessage="1" showErrorMessage="1" error="リストから選択してください" sqref="Q372:R372" xr:uid="{5A4A01E7-0EB8-41AF-BD88-05B9635F324F}">
      <formula1>"○,　"</formula1>
    </dataValidation>
    <dataValidation type="list" imeMode="halfAlpha" allowBlank="1" showInputMessage="1" showErrorMessage="1" error="リストから選択してください" sqref="Q373:R373" xr:uid="{FC135E93-D1AD-4F60-8840-2D3C78116DB1}">
      <formula1>"○,　"</formula1>
    </dataValidation>
    <dataValidation type="list" imeMode="halfAlpha" allowBlank="1" showInputMessage="1" showErrorMessage="1" error="リストから選択してください" sqref="Q374:R374" xr:uid="{33D57A27-8E27-414B-BF36-3349CADE78EA}">
      <formula1>"○,　"</formula1>
    </dataValidation>
    <dataValidation type="list" imeMode="halfAlpha" allowBlank="1" showInputMessage="1" showErrorMessage="1" error="リストから選択してください" sqref="Q375:R375" xr:uid="{54014DC4-D544-4CD7-B245-385B6736EE69}">
      <formula1>"○,　"</formula1>
    </dataValidation>
    <dataValidation type="list" imeMode="halfAlpha" allowBlank="1" showInputMessage="1" showErrorMessage="1" error="リストから選択してください" sqref="Q376:R376" xr:uid="{2E72ABE2-602C-4E43-9351-4668C547FE90}">
      <formula1>"○,　"</formula1>
    </dataValidation>
    <dataValidation type="list" imeMode="halfAlpha" allowBlank="1" showInputMessage="1" showErrorMessage="1" error="リストから選択してください" sqref="Q377:R377" xr:uid="{68E90B8A-5E88-4F5C-8026-EC93D2CC007D}">
      <formula1>"○,　"</formula1>
    </dataValidation>
    <dataValidation type="list" imeMode="halfAlpha" allowBlank="1" showInputMessage="1" showErrorMessage="1" error="リストから選択してください" sqref="Q378:R378" xr:uid="{0E28ACDB-F952-4FBF-B277-EA910FA7CBA3}">
      <formula1>"○,　"</formula1>
    </dataValidation>
    <dataValidation type="list" imeMode="halfAlpha" allowBlank="1" showInputMessage="1" showErrorMessage="1" error="リストから選択してください" sqref="Q379:R379" xr:uid="{6F5F87F6-F0E9-47D6-AE9A-630CA09607CC}">
      <formula1>"○,　"</formula1>
    </dataValidation>
    <dataValidation type="list" imeMode="halfAlpha" allowBlank="1" showInputMessage="1" showErrorMessage="1" error="リストから選択してください" sqref="Q380:R380" xr:uid="{69303262-3B44-4B56-869D-C8778AEC9163}">
      <formula1>"○,　"</formula1>
    </dataValidation>
    <dataValidation type="list" imeMode="halfAlpha" allowBlank="1" showInputMessage="1" showErrorMessage="1" error="リストから選択してください" sqref="Q381:R381" xr:uid="{C175161F-4707-4169-91DB-9D71B035D59C}">
      <formula1>"○,　"</formula1>
    </dataValidation>
    <dataValidation type="list" imeMode="halfAlpha" allowBlank="1" showInputMessage="1" showErrorMessage="1" error="リストから選択してください" sqref="Q382:R382" xr:uid="{25AE30B0-66B0-4DB5-8C73-C6D4EFCB1D64}">
      <formula1>"○,　"</formula1>
    </dataValidation>
    <dataValidation type="list" imeMode="halfAlpha" allowBlank="1" showInputMessage="1" showErrorMessage="1" error="リストから選択してください" sqref="Q383:R383" xr:uid="{90F079C2-2E96-4B80-B60C-9BE63D97AFD5}">
      <formula1>"○,　"</formula1>
    </dataValidation>
    <dataValidation type="list" imeMode="halfAlpha" allowBlank="1" showInputMessage="1" showErrorMessage="1" error="リストから選択してください" sqref="Q384:R384" xr:uid="{D71D8F9C-E42E-460E-8935-B785120FD97D}">
      <formula1>"○,　"</formula1>
    </dataValidation>
    <dataValidation type="list" imeMode="halfAlpha" allowBlank="1" showInputMessage="1" showErrorMessage="1" error="リストから選択してください" sqref="Q385:R385" xr:uid="{DA6E94E3-5F9E-49C8-B77D-81399440DDDA}">
      <formula1>"○,　"</formula1>
    </dataValidation>
    <dataValidation type="list" imeMode="halfAlpha" allowBlank="1" showInputMessage="1" showErrorMessage="1" error="リストから選択してください" sqref="Q386:R386" xr:uid="{2092BDA8-3544-462E-B944-5D1473AE2427}">
      <formula1>"○,　"</formula1>
    </dataValidation>
    <dataValidation type="list" imeMode="halfAlpha" allowBlank="1" showInputMessage="1" showErrorMessage="1" error="リストから選択してください" sqref="Q387:R387" xr:uid="{53839A7A-66D6-4A88-B9D6-6B463C3731AA}">
      <formula1>"○,　"</formula1>
    </dataValidation>
    <dataValidation type="list" imeMode="halfAlpha" allowBlank="1" showInputMessage="1" showErrorMessage="1" error="リストから選択してください" sqref="Q388:R388" xr:uid="{FAA1D531-237B-4842-8FA5-9E701A5A5BBE}">
      <formula1>"○,　"</formula1>
    </dataValidation>
    <dataValidation type="list" imeMode="halfAlpha" allowBlank="1" showInputMessage="1" showErrorMessage="1" error="リストから選択してください" sqref="Q389:R389" xr:uid="{78446901-DCCB-4D95-81AE-D2C2A928BD33}">
      <formula1>"○,　"</formula1>
    </dataValidation>
    <dataValidation type="list" imeMode="halfAlpha" allowBlank="1" showInputMessage="1" showErrorMessage="1" error="リストから選択してください" sqref="Q390:R390" xr:uid="{993A8600-8393-4207-A8E9-FBDC5DE2C889}">
      <formula1>"○,　"</formula1>
    </dataValidation>
    <dataValidation type="list" imeMode="halfAlpha" allowBlank="1" showInputMessage="1" showErrorMessage="1" error="リストから選択してください" sqref="Q391:R391" xr:uid="{82588303-96B9-46F2-83A6-D69EFFAB0970}">
      <formula1>"○,　"</formula1>
    </dataValidation>
    <dataValidation type="list" imeMode="halfAlpha" allowBlank="1" showInputMessage="1" showErrorMessage="1" error="リストから選択してください" sqref="Q392:R392" xr:uid="{BF59B9DB-8A11-42C4-88A6-011EF561D2D7}">
      <formula1>"○,　"</formula1>
    </dataValidation>
    <dataValidation type="list" imeMode="halfAlpha" allowBlank="1" showInputMessage="1" showErrorMessage="1" error="リストから選択してください" sqref="Q393:R393" xr:uid="{0A11E0E3-479F-4E55-B27E-E64A0C30D472}">
      <formula1>"○,　"</formula1>
    </dataValidation>
    <dataValidation type="list" imeMode="halfAlpha" allowBlank="1" showInputMessage="1" showErrorMessage="1" error="リストから選択してください" sqref="Q394:R394" xr:uid="{7B125CEE-8ED4-4EDD-95B3-A6680336EE28}">
      <formula1>"○,　"</formula1>
    </dataValidation>
    <dataValidation type="date" imeMode="halfAlpha" allowBlank="1" showInputMessage="1" showErrorMessage="1" error="有効な日付を入力してください" sqref="P403:Q403" xr:uid="{3C8C9AB2-7F04-41F4-8341-5CF4B1C156A0}">
      <formula1>92</formula1>
      <formula2>73415</formula2>
    </dataValidation>
    <dataValidation type="date" imeMode="halfAlpha" allowBlank="1" showInputMessage="1" showErrorMessage="1" error="有効な日付を入力してください" sqref="S403:T403" xr:uid="{D0121113-319E-4970-9920-A27DEAA47883}">
      <formula1>92</formula1>
      <formula2>73415</formula2>
    </dataValidation>
    <dataValidation type="date" imeMode="halfAlpha" allowBlank="1" showInputMessage="1" showErrorMessage="1" error="有効な日付を入力してください" sqref="P404:Q404" xr:uid="{ED96DBB9-0689-4C63-8DE6-2FD603761083}">
      <formula1>92</formula1>
      <formula2>73415</formula2>
    </dataValidation>
    <dataValidation type="date" imeMode="halfAlpha" allowBlank="1" showInputMessage="1" showErrorMessage="1" error="有効な日付を入力してください" sqref="S404:T404" xr:uid="{EB60D080-7590-4EA7-9879-8D99BE8135E9}">
      <formula1>92</formula1>
      <formula2>73415</formula2>
    </dataValidation>
    <dataValidation type="date" imeMode="halfAlpha" allowBlank="1" showInputMessage="1" showErrorMessage="1" error="有効な日付を入力してください" sqref="P405:Q405" xr:uid="{812056CD-130F-492A-85FB-006306F74103}">
      <formula1>92</formula1>
      <formula2>73415</formula2>
    </dataValidation>
    <dataValidation type="date" imeMode="halfAlpha" allowBlank="1" showInputMessage="1" showErrorMessage="1" error="有効な日付を入力してください" sqref="S405:T405" xr:uid="{1CB8BC25-56BB-48D3-900C-B8B1B5D87952}">
      <formula1>92</formula1>
      <formula2>73415</formula2>
    </dataValidation>
    <dataValidation type="date" imeMode="halfAlpha" allowBlank="1" showInputMessage="1" showErrorMessage="1" error="有効な日付を入力してください" sqref="P406:Q406" xr:uid="{19594EA8-E800-46F9-A4F1-80C1FB0C9647}">
      <formula1>92</formula1>
      <formula2>73415</formula2>
    </dataValidation>
    <dataValidation type="date" imeMode="halfAlpha" allowBlank="1" showInputMessage="1" showErrorMessage="1" error="有効な日付を入力してください" sqref="S406:T406" xr:uid="{C7A976CE-C79B-42CF-84DC-F38429B1D4E3}">
      <formula1>92</formula1>
      <formula2>73415</formula2>
    </dataValidation>
    <dataValidation type="date" imeMode="halfAlpha" allowBlank="1" showInputMessage="1" showErrorMessage="1" error="有効な日付を入力してください" sqref="P407:Q407" xr:uid="{380A7109-F259-4DD5-9871-9E36D423E1D7}">
      <formula1>92</formula1>
      <formula2>73415</formula2>
    </dataValidation>
    <dataValidation type="date" imeMode="halfAlpha" allowBlank="1" showInputMessage="1" showErrorMessage="1" error="有効な日付を入力してください" sqref="S407:T407" xr:uid="{95DA1C84-C9B3-42A3-A395-3145B26F9545}">
      <formula1>92</formula1>
      <formula2>73415</formula2>
    </dataValidation>
    <dataValidation type="whole" imeMode="halfAlpha" allowBlank="1" showInputMessage="1" showErrorMessage="1" error="有効な数字を入力してください。10兆円以上になる場合は、9,999,999,999と入力してください" sqref="U417:Y417" xr:uid="{081F735F-1A93-4204-BBD9-3E9DA0A00C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418:Y418" xr:uid="{D07FE009-FE89-4AB5-A633-CD63C138A0E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419:Y419" xr:uid="{06025248-CDD2-4A33-956A-D2B6905277B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420:Y420" xr:uid="{C4189611-74CE-431A-9F36-43A6614181B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421:Y421" xr:uid="{8E31C6E3-2BA8-4332-825A-FEC52569B9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422:Y422" xr:uid="{52CC7A44-B37B-48EC-90EA-5DC7306EC9C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423:Y423" xr:uid="{95C3AFD7-71C6-4855-8B17-C4BC08BB626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424:Y424" xr:uid="{A580DEA7-DAA9-4424-B11D-66C7D657219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425:Y425" xr:uid="{F699E908-61C0-4299-81EC-68959F0A90C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426:Y426" xr:uid="{70E301F6-7979-48C9-8E8A-F413A4A706A5}">
      <formula1>-9999999999</formula1>
      <formula2>9999999999</formula2>
    </dataValidation>
    <dataValidation type="list" imeMode="halfAlpha" allowBlank="1" showInputMessage="1" showErrorMessage="1" error="リストから選択してください" sqref="T436" xr:uid="{18C969E6-0739-4242-90DB-75C59A37690E}">
      <formula1>"官公庁,民間,　"</formula1>
    </dataValidation>
    <dataValidation type="whole" imeMode="halfAlpha" allowBlank="1" showInputMessage="1" showErrorMessage="1" error="有効な数字を入力してください。10兆円以上になる場合は、9,999,999,999と入力してください" sqref="U436:Y436" xr:uid="{B18442A4-7DE9-4978-9FF9-882182742DFF}">
      <formula1>-9999999999</formula1>
      <formula2>9999999999</formula2>
    </dataValidation>
    <dataValidation type="list" imeMode="halfAlpha" allowBlank="1" showInputMessage="1" showErrorMessage="1" error="リストから選択してください" sqref="T437" xr:uid="{CA9E979E-5D18-412D-802C-6DC1FA04BDAF}">
      <formula1>"官公庁,民間,　"</formula1>
    </dataValidation>
    <dataValidation type="whole" imeMode="halfAlpha" allowBlank="1" showInputMessage="1" showErrorMessage="1" error="有効な数字を入力してください。10兆円以上になる場合は、9,999,999,999と入力してください" sqref="U437:Y437" xr:uid="{3B66A4A4-355A-46C4-913D-964839A15900}">
      <formula1>-9999999999</formula1>
      <formula2>9999999999</formula2>
    </dataValidation>
    <dataValidation type="list" imeMode="halfAlpha" allowBlank="1" showInputMessage="1" showErrorMessage="1" error="リストから選択してください" sqref="T438" xr:uid="{84F4C639-8B09-4154-9CD9-811991BAE1BD}">
      <formula1>"官公庁,民間,　"</formula1>
    </dataValidation>
    <dataValidation type="whole" imeMode="halfAlpha" allowBlank="1" showInputMessage="1" showErrorMessage="1" error="有効な数字を入力してください。10兆円以上になる場合は、9,999,999,999と入力してください" sqref="U438:Y438" xr:uid="{B5FB84B3-704A-47C0-99F6-D5E505242264}">
      <formula1>-9999999999</formula1>
      <formula2>9999999999</formula2>
    </dataValidation>
    <dataValidation type="list" imeMode="halfAlpha" allowBlank="1" showInputMessage="1" showErrorMessage="1" error="リストから選択してください" sqref="T439" xr:uid="{A54E6BBE-7280-4768-B638-68CF707D7B18}">
      <formula1>"官公庁,民間,　"</formula1>
    </dataValidation>
    <dataValidation type="whole" imeMode="halfAlpha" allowBlank="1" showInputMessage="1" showErrorMessage="1" error="有効な数字を入力してください。10兆円以上になる場合は、9,999,999,999と入力してください" sqref="U439:Y439" xr:uid="{DCADA1FD-E303-482D-BE31-9379444E0670}">
      <formula1>-9999999999</formula1>
      <formula2>9999999999</formula2>
    </dataValidation>
    <dataValidation type="list" imeMode="halfAlpha" allowBlank="1" showInputMessage="1" showErrorMessage="1" error="リストから選択してください" sqref="T440" xr:uid="{BDE2CE37-6698-4B2D-829B-03B993E51EF0}">
      <formula1>"官公庁,民間,　"</formula1>
    </dataValidation>
    <dataValidation type="whole" imeMode="halfAlpha" allowBlank="1" showInputMessage="1" showErrorMessage="1" error="有効な数字を入力してください。10兆円以上になる場合は、9,999,999,999と入力してください" sqref="U440:Y440" xr:uid="{64CD38FF-91ED-4E61-AAEA-E60A32E88BCF}">
      <formula1>-9999999999</formula1>
      <formula2>9999999999</formula2>
    </dataValidation>
    <dataValidation type="list" imeMode="halfAlpha" allowBlank="1" showInputMessage="1" showErrorMessage="1" error="リストから選択してください" sqref="T441" xr:uid="{725B8107-4660-4A2F-94FC-8E967DD075DB}">
      <formula1>"官公庁,民間,　"</formula1>
    </dataValidation>
    <dataValidation type="whole" imeMode="halfAlpha" allowBlank="1" showInputMessage="1" showErrorMessage="1" error="有効な数字を入力してください。10兆円以上になる場合は、9,999,999,999と入力してください" sqref="U441:Y441" xr:uid="{CCD7E630-4FB0-4408-8534-B6FDB95106F3}">
      <formula1>-9999999999</formula1>
      <formula2>9999999999</formula2>
    </dataValidation>
    <dataValidation type="list" imeMode="halfAlpha" allowBlank="1" showInputMessage="1" showErrorMessage="1" error="リストから選択してください" sqref="T442" xr:uid="{5298F110-DBD7-4DCD-BAD2-720D41E12E34}">
      <formula1>"官公庁,民間,　"</formula1>
    </dataValidation>
    <dataValidation type="whole" imeMode="halfAlpha" allowBlank="1" showInputMessage="1" showErrorMessage="1" error="有効な数字を入力してください。10兆円以上になる場合は、9,999,999,999と入力してください" sqref="U442:Y442" xr:uid="{C4B00652-79A3-437C-ABA0-0ECAE82CE199}">
      <formula1>-9999999999</formula1>
      <formula2>9999999999</formula2>
    </dataValidation>
    <dataValidation type="list" imeMode="halfAlpha" allowBlank="1" showInputMessage="1" showErrorMessage="1" error="リストから選択してください" sqref="T443" xr:uid="{635AF75D-3139-4609-8E03-041308B2CB5E}">
      <formula1>"官公庁,民間,　"</formula1>
    </dataValidation>
    <dataValidation type="whole" imeMode="halfAlpha" allowBlank="1" showInputMessage="1" showErrorMessage="1" error="有効な数字を入力してください。10兆円以上になる場合は、9,999,999,999と入力してください" sqref="U443:Y443" xr:uid="{70668256-0116-47B5-8FD0-D82D0B6B42CE}">
      <formula1>-9999999999</formula1>
      <formula2>9999999999</formula2>
    </dataValidation>
    <dataValidation type="list" imeMode="halfAlpha" allowBlank="1" showInputMessage="1" showErrorMessage="1" error="リストから選択してください" sqref="T444" xr:uid="{A1878E53-8161-4F0E-9E36-216F22B5D7AB}">
      <formula1>"官公庁,民間,　"</formula1>
    </dataValidation>
    <dataValidation type="whole" imeMode="halfAlpha" allowBlank="1" showInputMessage="1" showErrorMessage="1" error="有効な数字を入力してください。10兆円以上になる場合は、9,999,999,999と入力してください" sqref="U444:Y444" xr:uid="{073B5C3E-AB6F-4D29-BE5B-015FD543CA4E}">
      <formula1>-9999999999</formula1>
      <formula2>9999999999</formula2>
    </dataValidation>
    <dataValidation type="list" imeMode="halfAlpha" allowBlank="1" showInputMessage="1" showErrorMessage="1" error="リストから選択してください" sqref="T445" xr:uid="{F7C31F6F-0163-4265-883B-4C2B8D8407AA}">
      <formula1>"官公庁,民間,　"</formula1>
    </dataValidation>
    <dataValidation type="whole" imeMode="halfAlpha" allowBlank="1" showInputMessage="1" showErrorMessage="1" error="有効な数字を入力してください。10兆円以上になる場合は、9,999,999,999と入力してください" sqref="U445:Y445" xr:uid="{0BE05094-94A5-46DF-968C-F2F18A43B98F}">
      <formula1>-9999999999</formula1>
      <formula2>9999999999</formula2>
    </dataValidation>
    <dataValidation type="list" imeMode="halfAlpha" allowBlank="1" showInputMessage="1" showErrorMessage="1" error="リストから選択してください" sqref="T446" xr:uid="{79ACC8A9-6A68-41D0-8FAF-D9D76673DFCE}">
      <formula1>"官公庁,民間,　"</formula1>
    </dataValidation>
    <dataValidation type="whole" imeMode="halfAlpha" allowBlank="1" showInputMessage="1" showErrorMessage="1" error="有効な数字を入力してください。10兆円以上になる場合は、9,999,999,999と入力してください" sqref="U446:Y446" xr:uid="{DBA0B674-56BC-4B52-B860-21601B647359}">
      <formula1>-9999999999</formula1>
      <formula2>9999999999</formula2>
    </dataValidation>
    <dataValidation type="list" imeMode="halfAlpha" allowBlank="1" showInputMessage="1" showErrorMessage="1" error="リストから選択してください" sqref="T447" xr:uid="{8CD9EF6B-E8FB-425C-A7E1-041B0843D9D8}">
      <formula1>"官公庁,民間,　"</formula1>
    </dataValidation>
    <dataValidation type="whole" imeMode="halfAlpha" allowBlank="1" showInputMessage="1" showErrorMessage="1" error="有効な数字を入力してください。10兆円以上になる場合は、9,999,999,999と入力してください" sqref="U447:Y447" xr:uid="{006C1C98-C623-4296-ABB6-599691ECAC72}">
      <formula1>-9999999999</formula1>
      <formula2>9999999999</formula2>
    </dataValidation>
    <dataValidation type="list" imeMode="halfAlpha" allowBlank="1" showInputMessage="1" showErrorMessage="1" error="リストから選択してください" sqref="T448" xr:uid="{93318D12-76FA-473E-B076-0F81A1803307}">
      <formula1>"官公庁,民間,　"</formula1>
    </dataValidation>
    <dataValidation type="whole" imeMode="halfAlpha" allowBlank="1" showInputMessage="1" showErrorMessage="1" error="有効な数字を入力してください。10兆円以上になる場合は、9,999,999,999と入力してください" sqref="U448:Y448" xr:uid="{5E338849-E1BF-447B-A6AE-43744E8726D5}">
      <formula1>-9999999999</formula1>
      <formula2>9999999999</formula2>
    </dataValidation>
    <dataValidation type="list" imeMode="halfAlpha" allowBlank="1" showInputMessage="1" showErrorMessage="1" error="リストから選択してください" sqref="T449" xr:uid="{4628085D-AD4A-49C3-8FE1-EA5E015EC92E}">
      <formula1>"官公庁,民間,　"</formula1>
    </dataValidation>
    <dataValidation type="whole" imeMode="halfAlpha" allowBlank="1" showInputMessage="1" showErrorMessage="1" error="有効な数字を入力してください。10兆円以上になる場合は、9,999,999,999と入力してください" sqref="U449:Y449" xr:uid="{34C9F5D6-3246-415F-A8C7-2E7AC7B986BC}">
      <formula1>-9999999999</formula1>
      <formula2>9999999999</formula2>
    </dataValidation>
    <dataValidation type="list" imeMode="halfAlpha" allowBlank="1" showInputMessage="1" showErrorMessage="1" error="リストから選択してください" sqref="T450" xr:uid="{F4C8142B-0CF8-4895-99BE-2B85A91AA76D}">
      <formula1>"官公庁,民間,　"</formula1>
    </dataValidation>
    <dataValidation type="whole" imeMode="halfAlpha" allowBlank="1" showInputMessage="1" showErrorMessage="1" error="有効な数字を入力してください。10兆円以上になる場合は、9,999,999,999と入力してください" sqref="U450:Y450" xr:uid="{EC6F9349-ACE3-4DBE-B536-F06016403653}">
      <formula1>-9999999999</formula1>
      <formula2>9999999999</formula2>
    </dataValidation>
    <dataValidation type="list" imeMode="halfAlpha" allowBlank="1" showInputMessage="1" showErrorMessage="1" error="リストから選択してください" sqref="T451" xr:uid="{AAC7DC2A-2242-4013-87A1-474A647130B6}">
      <formula1>"官公庁,民間,　"</formula1>
    </dataValidation>
    <dataValidation type="whole" imeMode="halfAlpha" allowBlank="1" showInputMessage="1" showErrorMessage="1" error="有効な数字を入力してください。10兆円以上になる場合は、9,999,999,999と入力してください" sqref="U451:Y451" xr:uid="{A32DF848-499D-4638-A543-9CED4DEEF6FC}">
      <formula1>-9999999999</formula1>
      <formula2>9999999999</formula2>
    </dataValidation>
    <dataValidation type="list" imeMode="halfAlpha" allowBlank="1" showInputMessage="1" showErrorMessage="1" error="リストから選択してください" sqref="T452" xr:uid="{4BBE5889-6F1D-4A7A-BC6F-3F247AF4B38D}">
      <formula1>"官公庁,民間,　"</formula1>
    </dataValidation>
    <dataValidation type="whole" imeMode="halfAlpha" allowBlank="1" showInputMessage="1" showErrorMessage="1" error="有効な数字を入力してください。10兆円以上になる場合は、9,999,999,999と入力してください" sqref="U452:Y452" xr:uid="{3ED54EF9-05CC-4C26-AD0A-377F4B4791F8}">
      <formula1>-9999999999</formula1>
      <formula2>9999999999</formula2>
    </dataValidation>
    <dataValidation type="list" imeMode="halfAlpha" allowBlank="1" showInputMessage="1" showErrorMessage="1" error="リストから選択してください" sqref="T453" xr:uid="{AD4CD132-B6F0-413F-B0B9-E7182670B924}">
      <formula1>"官公庁,民間,　"</formula1>
    </dataValidation>
    <dataValidation type="whole" imeMode="halfAlpha" allowBlank="1" showInputMessage="1" showErrorMessage="1" error="有効な数字を入力してください。10兆円以上になる場合は、9,999,999,999と入力してください" sqref="U453:Y453" xr:uid="{A623CFE4-D4FC-4EB0-9632-DD616C56D939}">
      <formula1>-9999999999</formula1>
      <formula2>9999999999</formula2>
    </dataValidation>
    <dataValidation type="list" imeMode="halfAlpha" allowBlank="1" showInputMessage="1" showErrorMessage="1" error="リストから選択してください" sqref="T454" xr:uid="{6AADC757-9944-46CF-8537-D1FFBCAE1B79}">
      <formula1>"官公庁,民間,　"</formula1>
    </dataValidation>
    <dataValidation type="whole" imeMode="halfAlpha" allowBlank="1" showInputMessage="1" showErrorMessage="1" error="有効な数字を入力してください。10兆円以上になる場合は、9,999,999,999と入力してください" sqref="U454:Y454" xr:uid="{32DA0C66-6973-41B7-B909-D195A61BA2A3}">
      <formula1>-9999999999</formula1>
      <formula2>9999999999</formula2>
    </dataValidation>
    <dataValidation type="list" imeMode="halfAlpha" allowBlank="1" showInputMessage="1" showErrorMessage="1" error="リストから選択してください" sqref="T455" xr:uid="{5A573AE7-9F47-4928-8FC4-2BEF2F4A03E3}">
      <formula1>"官公庁,民間,　"</formula1>
    </dataValidation>
    <dataValidation type="whole" imeMode="halfAlpha" allowBlank="1" showInputMessage="1" showErrorMessage="1" error="有効な数字を入力してください。10兆円以上になる場合は、9,999,999,999と入力してください" sqref="U455:Y455" xr:uid="{1EF30AC3-7141-48DF-A72E-1A2A12D9EFA1}">
      <formula1>-9999999999</formula1>
      <formula2>9999999999</formula2>
    </dataValidation>
    <dataValidation type="list" imeMode="halfAlpha" allowBlank="1" showInputMessage="1" showErrorMessage="1" error="リストから選択してください" sqref="T465" xr:uid="{4EA32DF4-0B1F-48BB-831F-1FBE9C1AD676}">
      <formula1>"官公庁,民間,　"</formula1>
    </dataValidation>
    <dataValidation type="whole" imeMode="halfAlpha" allowBlank="1" showInputMessage="1" showErrorMessage="1" error="有効な数字を入力してください。10兆円以上になる場合は、9,999,999,999と入力してください" sqref="U465:Y465" xr:uid="{E9E2BB38-742B-4673-B5C1-CE50CF7813B7}">
      <formula1>-9999999999</formula1>
      <formula2>9999999999</formula2>
    </dataValidation>
    <dataValidation type="list" imeMode="halfAlpha" allowBlank="1" showInputMessage="1" showErrorMessage="1" error="リストから選択してください" sqref="T466" xr:uid="{479DDFD5-8187-4891-8524-2E1FE98E4712}">
      <formula1>"官公庁,民間,　"</formula1>
    </dataValidation>
    <dataValidation type="whole" imeMode="halfAlpha" allowBlank="1" showInputMessage="1" showErrorMessage="1" error="有効な数字を入力してください。10兆円以上になる場合は、9,999,999,999と入力してください" sqref="U466:Y466" xr:uid="{35002E21-CC44-4B66-90A6-28962FC4532D}">
      <formula1>-9999999999</formula1>
      <formula2>9999999999</formula2>
    </dataValidation>
    <dataValidation type="list" imeMode="halfAlpha" allowBlank="1" showInputMessage="1" showErrorMessage="1" error="リストから選択してください" sqref="T467" xr:uid="{E4AF6EC0-217D-4922-BA89-F50A8DE084B0}">
      <formula1>"官公庁,民間,　"</formula1>
    </dataValidation>
    <dataValidation type="whole" imeMode="halfAlpha" allowBlank="1" showInputMessage="1" showErrorMessage="1" error="有効な数字を入力してください。10兆円以上になる場合は、9,999,999,999と入力してください" sqref="U467:Y467" xr:uid="{8EDB7DAC-8D61-42D4-8E9F-4168376A5B17}">
      <formula1>-9999999999</formula1>
      <formula2>9999999999</formula2>
    </dataValidation>
    <dataValidation type="list" imeMode="halfAlpha" allowBlank="1" showInputMessage="1" showErrorMessage="1" error="リストから選択してください" sqref="T468" xr:uid="{48E3EC80-D430-4601-9893-419B3D5D2F4D}">
      <formula1>"官公庁,民間,　"</formula1>
    </dataValidation>
    <dataValidation type="whole" imeMode="halfAlpha" allowBlank="1" showInputMessage="1" showErrorMessage="1" error="有効な数字を入力してください。10兆円以上になる場合は、9,999,999,999と入力してください" sqref="U468:Y468" xr:uid="{B552D6E1-1B1E-4F1C-864B-9C8A08B3803B}">
      <formula1>-9999999999</formula1>
      <formula2>9999999999</formula2>
    </dataValidation>
    <dataValidation type="list" imeMode="halfAlpha" allowBlank="1" showInputMessage="1" showErrorMessage="1" error="リストから選択してください" sqref="T469" xr:uid="{B91BA0B7-DA4D-4A70-B44A-9C53CD0D8C3A}">
      <formula1>"官公庁,民間,　"</formula1>
    </dataValidation>
    <dataValidation type="whole" imeMode="halfAlpha" allowBlank="1" showInputMessage="1" showErrorMessage="1" error="有効な数字を入力してください。10兆円以上になる場合は、9,999,999,999と入力してください" sqref="U469:Y469" xr:uid="{F7F4CC32-ED1B-4520-A3D6-E7E888F90644}">
      <formula1>-9999999999</formula1>
      <formula2>9999999999</formula2>
    </dataValidation>
    <dataValidation type="list" imeMode="halfAlpha" allowBlank="1" showInputMessage="1" showErrorMessage="1" error="リストから選択してください" sqref="T470" xr:uid="{6726FD9B-E79D-4BDC-AFDE-258C9AF10C7C}">
      <formula1>"官公庁,民間,　"</formula1>
    </dataValidation>
    <dataValidation type="whole" imeMode="halfAlpha" allowBlank="1" showInputMessage="1" showErrorMessage="1" error="有効な数字を入力してください。10兆円以上になる場合は、9,999,999,999と入力してください" sqref="U470:Y470" xr:uid="{B1721A95-95EE-436D-BDFB-B2B4A7BE3203}">
      <formula1>-9999999999</formula1>
      <formula2>9999999999</formula2>
    </dataValidation>
    <dataValidation type="list" imeMode="halfAlpha" allowBlank="1" showInputMessage="1" showErrorMessage="1" error="リストから選択してください" sqref="T471" xr:uid="{3BED94CD-1D64-4511-98B7-519171A3799F}">
      <formula1>"官公庁,民間,　"</formula1>
    </dataValidation>
    <dataValidation type="whole" imeMode="halfAlpha" allowBlank="1" showInputMessage="1" showErrorMessage="1" error="有効な数字を入力してください。10兆円以上になる場合は、9,999,999,999と入力してください" sqref="U471:Y471" xr:uid="{2A81F48A-4901-4BF2-BD8E-BEA518817B5C}">
      <formula1>-9999999999</formula1>
      <formula2>9999999999</formula2>
    </dataValidation>
    <dataValidation type="list" imeMode="halfAlpha" allowBlank="1" showInputMessage="1" showErrorMessage="1" error="リストから選択してください" sqref="T472" xr:uid="{C0639D0A-7C71-4F7A-8A90-8C6FB60C047F}">
      <formula1>"官公庁,民間,　"</formula1>
    </dataValidation>
    <dataValidation type="whole" imeMode="halfAlpha" allowBlank="1" showInputMessage="1" showErrorMessage="1" error="有効な数字を入力してください。10兆円以上になる場合は、9,999,999,999と入力してください" sqref="U472:Y472" xr:uid="{93058971-0A10-4513-A747-2EB1902FF0CC}">
      <formula1>-9999999999</formula1>
      <formula2>9999999999</formula2>
    </dataValidation>
    <dataValidation type="list" imeMode="halfAlpha" allowBlank="1" showInputMessage="1" showErrorMessage="1" error="リストから選択してください" sqref="T473" xr:uid="{BEA6AF69-77C9-4791-B566-76FAF132CCD2}">
      <formula1>"官公庁,民間,　"</formula1>
    </dataValidation>
    <dataValidation type="whole" imeMode="halfAlpha" allowBlank="1" showInputMessage="1" showErrorMessage="1" error="有効な数字を入力してください。10兆円以上になる場合は、9,999,999,999と入力してください" sqref="U473:Y473" xr:uid="{DFEABC3F-D35E-4896-8C6F-C8DB3E95B499}">
      <formula1>-9999999999</formula1>
      <formula2>9999999999</formula2>
    </dataValidation>
    <dataValidation type="list" imeMode="halfAlpha" allowBlank="1" showInputMessage="1" showErrorMessage="1" error="リストから選択してください" sqref="T474" xr:uid="{1C622DFF-E44A-4564-A597-C6AD66E7D5E6}">
      <formula1>"官公庁,民間,　"</formula1>
    </dataValidation>
    <dataValidation type="whole" imeMode="halfAlpha" allowBlank="1" showInputMessage="1" showErrorMessage="1" error="有効な数字を入力してください。10兆円以上になる場合は、9,999,999,999と入力してください" sqref="U474:Y474" xr:uid="{7E225E8A-B9BE-422C-B38A-6A6D594F03D6}">
      <formula1>-9999999999</formula1>
      <formula2>9999999999</formula2>
    </dataValidation>
    <dataValidation type="list" imeMode="halfAlpha" allowBlank="1" showInputMessage="1" showErrorMessage="1" error="リストから選択してください" sqref="T475" xr:uid="{B2D2FAA6-0A53-43C2-B7D1-083742E379E5}">
      <formula1>"官公庁,民間,　"</formula1>
    </dataValidation>
    <dataValidation type="whole" imeMode="halfAlpha" allowBlank="1" showInputMessage="1" showErrorMessage="1" error="有効な数字を入力してください。10兆円以上になる場合は、9,999,999,999と入力してください" sqref="U475:Y475" xr:uid="{E44DE920-DBA4-4533-A7D3-0779D37F6D88}">
      <formula1>-9999999999</formula1>
      <formula2>9999999999</formula2>
    </dataValidation>
    <dataValidation type="list" imeMode="halfAlpha" allowBlank="1" showInputMessage="1" showErrorMessage="1" error="リストから選択してください" sqref="T476" xr:uid="{B1962906-18B6-4926-9821-B5C2644E97EB}">
      <formula1>"官公庁,民間,　"</formula1>
    </dataValidation>
    <dataValidation type="whole" imeMode="halfAlpha" allowBlank="1" showInputMessage="1" showErrorMessage="1" error="有効な数字を入力してください。10兆円以上になる場合は、9,999,999,999と入力してください" sqref="U476:Y476" xr:uid="{E229A853-7F68-4A01-A1B5-31789DCF6C65}">
      <formula1>-9999999999</formula1>
      <formula2>9999999999</formula2>
    </dataValidation>
    <dataValidation type="list" imeMode="halfAlpha" allowBlank="1" showInputMessage="1" showErrorMessage="1" error="リストから選択してください" sqref="T477" xr:uid="{E5831ADA-C2B0-47A0-BDE3-6A6F5609FC45}">
      <formula1>"官公庁,民間,　"</formula1>
    </dataValidation>
    <dataValidation type="whole" imeMode="halfAlpha" allowBlank="1" showInputMessage="1" showErrorMessage="1" error="有効な数字を入力してください。10兆円以上になる場合は、9,999,999,999と入力してください" sqref="U477:Y477" xr:uid="{3851EFAB-0539-426D-8CAE-E8769A3335FC}">
      <formula1>-9999999999</formula1>
      <formula2>9999999999</formula2>
    </dataValidation>
    <dataValidation type="list" imeMode="halfAlpha" allowBlank="1" showInputMessage="1" showErrorMessage="1" error="リストから選択してください" sqref="T478" xr:uid="{75050D8F-17BF-4589-B94F-693A0B13A4EB}">
      <formula1>"官公庁,民間,　"</formula1>
    </dataValidation>
    <dataValidation type="whole" imeMode="halfAlpha" allowBlank="1" showInputMessage="1" showErrorMessage="1" error="有効な数字を入力してください。10兆円以上になる場合は、9,999,999,999と入力してください" sqref="U478:Y478" xr:uid="{60988E01-2C12-46EE-A1B5-E96CF1D4F1CB}">
      <formula1>-9999999999</formula1>
      <formula2>9999999999</formula2>
    </dataValidation>
    <dataValidation type="list" imeMode="halfAlpha" allowBlank="1" showInputMessage="1" showErrorMessage="1" error="リストから選択してください" sqref="T479" xr:uid="{8C5F0447-4D4C-47FD-BD15-83CAC2157E81}">
      <formula1>"官公庁,民間,　"</formula1>
    </dataValidation>
    <dataValidation type="whole" imeMode="halfAlpha" allowBlank="1" showInputMessage="1" showErrorMessage="1" error="有効な数字を入力してください。10兆円以上になる場合は、9,999,999,999と入力してください" sqref="U479:Y479" xr:uid="{395FD125-BC34-4B54-ABC9-C161CC769422}">
      <formula1>-9999999999</formula1>
      <formula2>9999999999</formula2>
    </dataValidation>
    <dataValidation type="list" imeMode="halfAlpha" allowBlank="1" showInputMessage="1" showErrorMessage="1" error="リストから選択してください" sqref="T480" xr:uid="{A58E83B9-A54D-48D1-BA03-D2CD66FB8F8C}">
      <formula1>"官公庁,民間,　"</formula1>
    </dataValidation>
    <dataValidation type="whole" imeMode="halfAlpha" allowBlank="1" showInputMessage="1" showErrorMessage="1" error="有効な数字を入力してください。10兆円以上になる場合は、9,999,999,999と入力してください" sqref="U480:Y480" xr:uid="{EEAE6F11-37F5-459A-8C60-8166325AF7DD}">
      <formula1>-9999999999</formula1>
      <formula2>9999999999</formula2>
    </dataValidation>
    <dataValidation type="list" imeMode="halfAlpha" allowBlank="1" showInputMessage="1" showErrorMessage="1" error="リストから選択してください" sqref="T481" xr:uid="{7FBD1332-E816-4CD7-AC31-FD72CDF750B0}">
      <formula1>"官公庁,民間,　"</formula1>
    </dataValidation>
    <dataValidation type="whole" imeMode="halfAlpha" allowBlank="1" showInputMessage="1" showErrorMessage="1" error="有効な数字を入力してください。10兆円以上になる場合は、9,999,999,999と入力してください" sqref="U481:Y481" xr:uid="{1F06444A-82E8-473F-8C90-83241E1B3498}">
      <formula1>-9999999999</formula1>
      <formula2>9999999999</formula2>
    </dataValidation>
    <dataValidation type="list" imeMode="halfAlpha" allowBlank="1" showInputMessage="1" showErrorMessage="1" error="リストから選択してください" sqref="T482" xr:uid="{A1D39F9D-DFAF-4299-A9A8-C9C708DC14B1}">
      <formula1>"官公庁,民間,　"</formula1>
    </dataValidation>
    <dataValidation type="whole" imeMode="halfAlpha" allowBlank="1" showInputMessage="1" showErrorMessage="1" error="有効な数字を入力してください。10兆円以上になる場合は、9,999,999,999と入力してください" sqref="U482:Y482" xr:uid="{0BFE510A-76FA-4F97-8116-D548A9361CA9}">
      <formula1>-9999999999</formula1>
      <formula2>9999999999</formula2>
    </dataValidation>
    <dataValidation type="list" imeMode="halfAlpha" allowBlank="1" showInputMessage="1" showErrorMessage="1" error="リストから選択してください" sqref="T483" xr:uid="{79A36F58-F26A-41EE-9BC9-2BA6606F1471}">
      <formula1>"官公庁,民間,　"</formula1>
    </dataValidation>
    <dataValidation type="whole" imeMode="halfAlpha" allowBlank="1" showInputMessage="1" showErrorMessage="1" error="有効な数字を入力してください。10兆円以上になる場合は、9,999,999,999と入力してください" sqref="U483:Y483" xr:uid="{DB45CF99-3DFD-4641-897A-EE99EEEDA303}">
      <formula1>-9999999999</formula1>
      <formula2>9999999999</formula2>
    </dataValidation>
    <dataValidation type="list" imeMode="halfAlpha" allowBlank="1" showInputMessage="1" showErrorMessage="1" error="リストから選択してください" sqref="T484" xr:uid="{47DB1784-D615-4DFB-B81D-3E21305070D7}">
      <formula1>"官公庁,民間,　"</formula1>
    </dataValidation>
    <dataValidation type="whole" imeMode="halfAlpha" allowBlank="1" showInputMessage="1" showErrorMessage="1" error="有効な数字を入力してください。10兆円以上になる場合は、9,999,999,999と入力してください" sqref="U484:Y484" xr:uid="{2B864227-EB87-4F13-BE0B-5E6F64C9E3B1}">
      <formula1>-9999999999</formula1>
      <formula2>9999999999</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09"/>
  </cols>
  <sheetData>
    <row r="1" spans="1:1" x14ac:dyDescent="0.15">
      <c r="A1" s="10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09" t="str">
        <f>"@神奈川県@和歌山県@鹿児島県@"</f>
        <v>@神奈川県@和歌山県@鹿児島県@</v>
      </c>
    </row>
    <row r="3" spans="1:1" x14ac:dyDescent="0.15">
      <c r="A3" s="109" t="s">
        <v>56</v>
      </c>
    </row>
    <row r="4" spans="1:1" x14ac:dyDescent="0.15">
      <c r="A4" s="109" t="s">
        <v>57</v>
      </c>
    </row>
  </sheetData>
  <sheetProtection algorithmName="SHA-512" hashValue="eZ0/GNuOTa5Ewrx4lkVnSXjSLUmzLGFdJKDyUePIpccmh1SV2Lkkr59EAg6Qp/0IJ57VK4eGUCtpJYLwiaYIHQ==" saltValue="xqJcFqHjoF11fzg0Dthy6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2024-11-23T02:57:32Z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